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LICITAÇÃO ASFASTO\"/>
    </mc:Choice>
  </mc:AlternateContent>
  <bookViews>
    <workbookView xWindow="0" yWindow="0" windowWidth="24000" windowHeight="9735"/>
  </bookViews>
  <sheets>
    <sheet name="Table 2" sheetId="2" r:id="rId1"/>
    <sheet name="Plan1" sheetId="4" r:id="rId2"/>
    <sheet name="Plan2" sheetId="5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M27" i="2" l="1"/>
  <c r="M25" i="2"/>
  <c r="M24" i="2"/>
  <c r="H11" i="5"/>
  <c r="I8" i="5"/>
  <c r="G8" i="5"/>
  <c r="G7" i="5"/>
  <c r="I7" i="5" s="1"/>
  <c r="I6" i="5"/>
  <c r="G6" i="5"/>
  <c r="G5" i="5"/>
  <c r="I5" i="5" s="1"/>
  <c r="I4" i="5"/>
  <c r="G4" i="5"/>
  <c r="G3" i="5"/>
  <c r="I3" i="5" s="1"/>
  <c r="I9" i="5" s="1"/>
  <c r="I10" i="5" s="1"/>
  <c r="I11" i="5" s="1"/>
  <c r="I12" i="5" s="1"/>
  <c r="I1" i="5"/>
  <c r="V20" i="2" l="1"/>
  <c r="V30" i="2" s="1"/>
  <c r="M14" i="2" l="1"/>
  <c r="M15" i="2" s="1"/>
  <c r="G13" i="4" l="1"/>
  <c r="G3" i="4"/>
  <c r="G4" i="4"/>
  <c r="G2" i="4"/>
  <c r="G12" i="4"/>
  <c r="G11" i="4"/>
  <c r="G10" i="4"/>
  <c r="G9" i="4"/>
  <c r="G8" i="4"/>
  <c r="G7" i="4"/>
  <c r="G6" i="4"/>
  <c r="G5" i="4"/>
  <c r="V8" i="2" l="1"/>
  <c r="V18" i="2" l="1"/>
  <c r="V31" i="2" s="1"/>
</calcChain>
</file>

<file path=xl/comments1.xml><?xml version="1.0" encoding="utf-8"?>
<comments xmlns="http://schemas.openxmlformats.org/spreadsheetml/2006/main">
  <authors>
    <author>User</author>
  </authors>
  <commentList>
    <comment ref="I10" authorId="0" shapeId="0">
      <text>
        <r>
          <rPr>
            <sz val="9"/>
            <color indexed="81"/>
            <rFont val="Tahoma"/>
            <family val="2"/>
          </rPr>
          <t xml:space="preserve">5% de atualização de data.
</t>
        </r>
      </text>
    </comment>
  </commentList>
</comments>
</file>

<file path=xl/sharedStrings.xml><?xml version="1.0" encoding="utf-8"?>
<sst xmlns="http://schemas.openxmlformats.org/spreadsheetml/2006/main" count="181" uniqueCount="110">
  <si>
    <t xml:space="preserve"> PLANILHA ORÇAMENTÁRIA</t>
  </si>
  <si>
    <t>Item</t>
  </si>
  <si>
    <t>Fonte</t>
  </si>
  <si>
    <t>Código</t>
  </si>
  <si>
    <t>Descrição</t>
  </si>
  <si>
    <t>Unidade</t>
  </si>
  <si>
    <t>Quantidade</t>
  </si>
  <si>
    <t>Custo Unitário (R$)</t>
  </si>
  <si>
    <t>BDI (%)</t>
  </si>
  <si>
    <t>Preço Unitário (R$)</t>
  </si>
  <si>
    <t>Preço Total (R$)</t>
  </si>
  <si>
    <t>1.1.</t>
  </si>
  <si>
    <t>M2</t>
  </si>
  <si>
    <t>1.2.</t>
  </si>
  <si>
    <t>SINAPI</t>
  </si>
  <si>
    <t>73806/001</t>
  </si>
  <si>
    <t>LIMPEZA DE SUPERFICIES COM JATO DE ALTA PRESSAO DE AR E AGUA</t>
  </si>
  <si>
    <t>2.1.</t>
  </si>
  <si>
    <t>PINTURA DE LIGACAO COM EMULSAO RR-2C</t>
  </si>
  <si>
    <t>2.2.</t>
  </si>
  <si>
    <t>COMPOSIÇÃO</t>
  </si>
  <si>
    <t>M³</t>
  </si>
  <si>
    <t>2.3.</t>
  </si>
  <si>
    <t>M3XKM</t>
  </si>
  <si>
    <t>3.1.</t>
  </si>
  <si>
    <t>Encargos sociais:</t>
  </si>
  <si>
    <t>Para elaboração deste orçamento, foram utilizados os encargos sociais do SINAPI para a Unidade da Federação indicada.</t>
  </si>
  <si>
    <t>Observações:</t>
  </si>
  <si>
    <t>Foi considerado arredondamento de duas casas decimais para Quantidade; Custo Unitário; BDI; Preço Unitário; Preço Total.</t>
  </si>
  <si>
    <r>
      <rPr>
        <b/>
        <sz val="10"/>
        <rFont val="Arial"/>
        <family val="2"/>
      </rPr>
      <t xml:space="preserve">MUNICÍPIO / UF
</t>
    </r>
    <r>
      <rPr>
        <sz val="10"/>
        <rFont val="Arial"/>
        <family val="2"/>
      </rPr>
      <t>São José do Ouro/RS</t>
    </r>
  </si>
  <si>
    <r>
      <rPr>
        <b/>
        <sz val="10"/>
        <rFont val="Arial"/>
        <family val="2"/>
      </rPr>
      <t xml:space="preserve">APELIDO DO EMPREENDIMENTO
</t>
    </r>
    <r>
      <rPr>
        <sz val="10"/>
        <rFont val="Arial"/>
        <family val="2"/>
      </rPr>
      <t>Pavimentação Asfáltica CBUQ</t>
    </r>
  </si>
  <si>
    <r>
      <rPr>
        <b/>
        <sz val="10"/>
        <rFont val="Arial"/>
        <family val="2"/>
      </rPr>
      <t xml:space="preserve">DESON.
</t>
    </r>
    <r>
      <rPr>
        <sz val="10"/>
        <rFont val="Arial"/>
        <family val="2"/>
      </rPr>
      <t>Sim</t>
    </r>
  </si>
  <si>
    <r>
      <rPr>
        <b/>
        <sz val="10"/>
        <rFont val="Arial"/>
        <family val="2"/>
      </rPr>
      <t xml:space="preserve">LOCALIDADE DO SINAPI
</t>
    </r>
    <r>
      <rPr>
        <sz val="10"/>
        <rFont val="Arial"/>
        <family val="2"/>
      </rPr>
      <t>Porto Alegre / RS</t>
    </r>
  </si>
  <si>
    <r>
      <rPr>
        <b/>
        <sz val="10"/>
        <rFont val="Arial"/>
        <family val="2"/>
      </rPr>
      <t xml:space="preserve">DESCRIÇÃO DO LOTE
</t>
    </r>
    <r>
      <rPr>
        <sz val="10"/>
        <rFont val="Arial"/>
        <family val="2"/>
      </rPr>
      <t>Pavimentação Asfáltica em CBUQ</t>
    </r>
  </si>
  <si>
    <r>
      <rPr>
        <b/>
        <sz val="10"/>
        <rFont val="Arial"/>
        <family val="2"/>
      </rPr>
      <t xml:space="preserve">BDI 1
</t>
    </r>
    <r>
      <rPr>
        <sz val="10"/>
        <rFont val="Arial"/>
        <family val="2"/>
      </rPr>
      <t>26,85%</t>
    </r>
  </si>
  <si>
    <r>
      <rPr>
        <b/>
        <u/>
        <sz val="10"/>
        <rFont val="Arial"/>
        <family val="2"/>
      </rPr>
      <t>Serviços Iniciais</t>
    </r>
  </si>
  <si>
    <r>
      <rPr>
        <b/>
        <u/>
        <sz val="10"/>
        <rFont val="Arial"/>
        <family val="2"/>
      </rPr>
      <t>Pavimentação Asfáltica em CBUQ</t>
    </r>
  </si>
  <si>
    <r>
      <rPr>
        <b/>
        <u/>
        <sz val="10"/>
        <rFont val="Arial"/>
        <family val="2"/>
      </rPr>
      <t>Sinalização Horizonta</t>
    </r>
    <r>
      <rPr>
        <b/>
        <sz val="10"/>
        <rFont val="Arial"/>
        <family val="2"/>
      </rPr>
      <t>l</t>
    </r>
  </si>
  <si>
    <r>
      <rPr>
        <b/>
        <sz val="10"/>
        <rFont val="Arial"/>
        <family val="2"/>
      </rPr>
      <t xml:space="preserve">OBJETO: </t>
    </r>
    <r>
      <rPr>
        <sz val="10"/>
        <rFont val="Arial"/>
        <family val="2"/>
      </rPr>
      <t>Pavimentação Asfáltica no perímetro urbano do município de São José do Ouro/RS</t>
    </r>
  </si>
  <si>
    <r>
      <rPr>
        <b/>
        <sz val="10"/>
        <rFont val="Arial"/>
        <family val="2"/>
      </rPr>
      <t xml:space="preserve">PROPONENTE / TOMADOR
</t>
    </r>
    <r>
      <rPr>
        <sz val="10"/>
        <rFont val="Arial"/>
        <family val="2"/>
      </rPr>
      <t>Municipio de São José do Ouro</t>
    </r>
  </si>
  <si>
    <r>
      <rPr>
        <b/>
        <sz val="10"/>
        <rFont val="Arial"/>
        <family val="2"/>
      </rPr>
      <t>CARLA RAGNINI</t>
    </r>
    <r>
      <rPr>
        <sz val="10"/>
        <rFont val="Arial"/>
        <family val="2"/>
      </rPr>
      <t xml:space="preserve">
Eng. Civil CREA 137639-6</t>
    </r>
  </si>
  <si>
    <r>
      <rPr>
        <b/>
        <sz val="10"/>
        <rFont val="Arial"/>
        <family val="2"/>
      </rPr>
      <t>ANTONIO JOSÉ BIANCHIN</t>
    </r>
    <r>
      <rPr>
        <sz val="10"/>
        <rFont val="Arial"/>
        <family val="2"/>
      </rPr>
      <t xml:space="preserve">
Prefeito Municipal</t>
    </r>
  </si>
  <si>
    <t>TOTAL</t>
  </si>
  <si>
    <t>CONSTRUÇÃO DE PAVIMENTO COM APLICAÇÃO DE CONCRETO BETUMINOSO USINADO A QUENTE (CBUQ), CAMADA DE ROLAMENTO, COM ESPESSURA DE 4,0 CM - EXCLUSIVE TRANSPORTE. AF_03/2017</t>
  </si>
  <si>
    <t>TRANSPORTE COM CAMINHÃO BASCULANTE DE 14 M3, EM VIA URBANA PAVIMENTADA, DMT ACIMA DE 30 KM (UNIDADE: M3XKM). AF_04/2016</t>
  </si>
  <si>
    <t>001</t>
  </si>
  <si>
    <t>5835</t>
  </si>
  <si>
    <t>5837</t>
  </si>
  <si>
    <t>72962</t>
  </si>
  <si>
    <t>88314</t>
  </si>
  <si>
    <t>91386</t>
  </si>
  <si>
    <t>95631</t>
  </si>
  <si>
    <t>95632</t>
  </si>
  <si>
    <t>96155</t>
  </si>
  <si>
    <t>96157</t>
  </si>
  <si>
    <t>96463</t>
  </si>
  <si>
    <t>96464</t>
  </si>
  <si>
    <t>VIBROACABADORA DE ASFALTO SOBRE ESTEIRAS, LARGURA DE PAVIMENTAÇÃO 1,90 M A 5,30 M, POTÊNCIA 105 HP CAPACIDADE 450 T/H - CHP DIURNO. AF_11/2014</t>
  </si>
  <si>
    <t>CHP</t>
  </si>
  <si>
    <t>VIBROACABADORA DE ASFALTO SOBRE ESTEIRAS, LARGURA DE PAVIMENTAÇÃO 1,90 M A 5,30 M, POTÊNCIA 105 HP CAPACIDADE 450 T/H - CHI DIURNO. AF_11/2014</t>
  </si>
  <si>
    <t>CHI</t>
  </si>
  <si>
    <t>COEFICIENTE</t>
  </si>
  <si>
    <t>CUSTO UNITÁRIO DESONERADO</t>
  </si>
  <si>
    <t>USINAGEM DE CBUQ COM CAP 50/70, PARA CAPA DE ROLAMENTO</t>
  </si>
  <si>
    <t>RASTELEIRO COM ENCARGOS COMPLEMENTARES</t>
  </si>
  <si>
    <t>T</t>
  </si>
  <si>
    <t>H</t>
  </si>
  <si>
    <t>CAMINHÃO BASCULANTE 10 M3, TRUCADO CABINE SIMPLES, PESO BRUTO TOTAL 23.000 KG, CARGA ÚTIL MÁXIMA 15.935 KG, DISTÂNCIA ENTRE EIXOS 4,80 M, POTÊNCIA 230 CV INCLUSIVE CAÇAMBA METÁLICA - CHP DIURNO. AF_06/2014</t>
  </si>
  <si>
    <t>ROLO COMPACTADOR VIBRATORIO TANDEM, ACO LISO, POTENCIA 125 HP, PESO SEM/COM LASTRO 10,20/11,65 T, LARGURA DE TRABALHO 1,73 M - CHP DIURNO. AF_11/2016</t>
  </si>
  <si>
    <t>ROLO COMPACTADOR VIBRATORIO TANDEM, ACO LISO, POTENCIA 125 HP, PESO SEM/COM LASTRO 10,20/11,65 T, LARGURA DE TRABALHO 1,73 M - CHI DIURNO. AF_11/2016</t>
  </si>
  <si>
    <t>TRATOR DE PNEUS COM POTÊNCIA DE 85 CV, TRAÇÃO 4X4, COM VASSOURA MECÂNICA ACOPLADA - CHI DIURNO. AF_02/2017</t>
  </si>
  <si>
    <t>TRATOR DE PNEUS COM POTÊNCIA DE 85 CV, TRAÇÃO 4X4, COM VASSOURA MECÂNICA ACOPLADA - CHP DIURNO. AF_03/2017</t>
  </si>
  <si>
    <t>ROLO COMPACTADOR DE PNEUS, ESTATICO, PRESSAO VARIAVEL, POTENCIA 110 HP, PESO SEM/COM LASTRO 10,8/27 T, LARGURA DE ROLAGEM 2,30 M - CHP DIURNO. AF_06/2017</t>
  </si>
  <si>
    <t>ROLO COMPACTADOR DE PNEUS, ESTATICO, PRESSAO VARIAVEL, POTENCIA 110 HP, PESO SEM/COM LASTRO 10,8/27 T, LARGURA DE ROLAGEM 2,30 M - CHI DIURNO. AF_06/2017</t>
  </si>
  <si>
    <t xml:space="preserve">PLACA DE OBRA  EM CHAPA DE AÇO GALVANIZADO </t>
  </si>
  <si>
    <t>74209/1</t>
  </si>
  <si>
    <t>SINALIZACAO HORIZONTAL COM TINTA RETRORREFLETIVA A BASE DE RESINA ACRILICA COM MICROESFERAS DE VIDRO</t>
  </si>
  <si>
    <r>
      <rPr>
        <b/>
        <sz val="10"/>
        <rFont val="Arial"/>
        <family val="2"/>
      </rPr>
      <t xml:space="preserve">DATA BASE
</t>
    </r>
    <r>
      <rPr>
        <sz val="10"/>
        <rFont val="Arial"/>
        <family val="2"/>
      </rPr>
      <t>Junho-18</t>
    </r>
  </si>
  <si>
    <t>1.3</t>
  </si>
  <si>
    <t>UNID</t>
  </si>
  <si>
    <r>
      <rPr>
        <b/>
        <sz val="8"/>
        <rFont val="Arial"/>
        <family val="2"/>
      </rPr>
      <t>Total de Mobilização de Veículos Leves e Caminhões Comuns:</t>
    </r>
  </si>
  <si>
    <r>
      <rPr>
        <b/>
        <sz val="8"/>
        <rFont val="Arial"/>
        <family val="2"/>
      </rPr>
      <t>EQUIPAMENTOS DE GRANDE PORTE</t>
    </r>
  </si>
  <si>
    <r>
      <rPr>
        <b/>
        <sz val="8"/>
        <rFont val="Arial"/>
        <family val="2"/>
      </rPr>
      <t>Unid</t>
    </r>
  </si>
  <si>
    <r>
      <rPr>
        <b/>
        <sz val="8"/>
        <rFont val="Arial"/>
        <family val="2"/>
      </rPr>
      <t>Quant</t>
    </r>
  </si>
  <si>
    <r>
      <rPr>
        <b/>
        <sz val="8"/>
        <rFont val="Arial"/>
        <family val="2"/>
      </rPr>
      <t>Distancia (km)</t>
    </r>
  </si>
  <si>
    <r>
      <rPr>
        <b/>
        <sz val="8"/>
        <rFont val="Arial"/>
        <family val="2"/>
      </rPr>
      <t>Peso (ton)</t>
    </r>
  </si>
  <si>
    <r>
      <rPr>
        <b/>
        <sz val="8"/>
        <rFont val="Arial"/>
        <family val="2"/>
      </rPr>
      <t>Momento (ton x km)</t>
    </r>
  </si>
  <si>
    <r>
      <rPr>
        <b/>
        <sz val="8"/>
        <rFont val="Arial"/>
        <family val="2"/>
      </rPr>
      <t>R$ (Ton x Km)</t>
    </r>
  </si>
  <si>
    <r>
      <rPr>
        <b/>
        <sz val="8"/>
        <rFont val="Arial"/>
        <family val="2"/>
      </rPr>
      <t>Custo (R$)</t>
    </r>
  </si>
  <si>
    <r>
      <rPr>
        <sz val="8"/>
        <rFont val="Arial"/>
        <family val="2"/>
      </rPr>
      <t>Trator Agrícola - 77 kW</t>
    </r>
  </si>
  <si>
    <r>
      <rPr>
        <sz val="8"/>
        <rFont val="Arial"/>
        <family val="2"/>
      </rPr>
      <t>und</t>
    </r>
  </si>
  <si>
    <r>
      <rPr>
        <sz val="8"/>
        <rFont val="Arial"/>
        <family val="2"/>
      </rPr>
      <t>Rolo Compactador de pneus autopropelido - 21</t>
    </r>
  </si>
  <si>
    <r>
      <rPr>
        <sz val="8"/>
        <rFont val="Arial"/>
        <family val="2"/>
      </rPr>
      <t>Vibroacabadora</t>
    </r>
  </si>
  <si>
    <r>
      <rPr>
        <sz val="8"/>
        <rFont val="Arial"/>
        <family val="2"/>
      </rPr>
      <t>Retroescavadeira 57kW</t>
    </r>
  </si>
  <si>
    <r>
      <rPr>
        <sz val="8"/>
        <rFont val="Arial"/>
        <family val="2"/>
      </rPr>
      <t>Rolo Compactador Tandem Vibrat. 1,5 t</t>
    </r>
  </si>
  <si>
    <r>
      <rPr>
        <sz val="8"/>
        <rFont val="Arial"/>
        <family val="2"/>
      </rPr>
      <t>Motoniveladora</t>
    </r>
  </si>
  <si>
    <t>Total de Mobilização de Equipamentos de Grande Porte:</t>
  </si>
  <si>
    <t>Total Direto de Mobilização:</t>
  </si>
  <si>
    <t xml:space="preserve">BDI                      </t>
  </si>
  <si>
    <t>MOBILIZAÇÃO E DESMOBILAZAÇÃO DE EQUIPAMENTOS</t>
  </si>
  <si>
    <t>1.</t>
  </si>
  <si>
    <t>2.</t>
  </si>
  <si>
    <t>3.</t>
  </si>
  <si>
    <t>2.4</t>
  </si>
  <si>
    <t>2.5</t>
  </si>
  <si>
    <t>TOTAL DE PAVIMNTAÇÃO DAS RUAS</t>
  </si>
  <si>
    <t>Pavimentação Asfáltica em CBUQ  (Reperfilagem+Capa)  Rua Prof. José Bianchin e Rua João Pasinato</t>
  </si>
  <si>
    <t>Pavimentação Asfáltica em CBUQ(Reperfilagem) Rua Catarna Debastiani e Rua Ernesto Piloto</t>
  </si>
  <si>
    <r>
      <rPr>
        <b/>
        <sz val="10"/>
        <rFont val="Arial"/>
        <family val="2"/>
      </rPr>
      <t xml:space="preserve">LOCALIDADE / ENDEREÇO
</t>
    </r>
    <r>
      <rPr>
        <sz val="10"/>
        <rFont val="Arial"/>
        <family val="2"/>
      </rPr>
      <t>Rua Catarna Debastiani, Rua Ernesto Piloto, Rua Prof. José Bianchin e Rua João Pasinato</t>
    </r>
  </si>
  <si>
    <t> São José do Ouro/RS, 13 de Agosto de 2018                            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</si>
</sst>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"/>
    <numFmt numFmtId="165" formatCode="000"/>
    <numFmt numFmtId="166" formatCode="#,##0;#,##0"/>
    <numFmt numFmtId="167" formatCode="###0;###0"/>
    <numFmt numFmtId="168" formatCode="###0.00;###0.00"/>
    <numFmt numFmtId="169" formatCode="###0.000;###0.000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80">
    <xf numFmtId="0" fontId="0" fillId="0" borderId="0" xfId="0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left" vertical="top" shrinkToFit="1"/>
    </xf>
    <xf numFmtId="0" fontId="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3" borderId="8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3" fillId="3" borderId="8" xfId="0" applyFont="1" applyFill="1" applyBorder="1" applyAlignment="1">
      <alignment horizontal="right" wrapText="1"/>
    </xf>
    <xf numFmtId="0" fontId="3" fillId="3" borderId="10" xfId="0" applyFont="1" applyFill="1" applyBorder="1" applyAlignment="1">
      <alignment horizontal="right" wrapText="1"/>
    </xf>
    <xf numFmtId="49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8" xfId="0" applyFont="1" applyFill="1" applyBorder="1" applyAlignment="1" applyProtection="1">
      <alignment vertical="center" wrapText="1"/>
      <protection locked="0"/>
    </xf>
    <xf numFmtId="0" fontId="8" fillId="7" borderId="18" xfId="0" applyFont="1" applyFill="1" applyBorder="1" applyAlignment="1">
      <alignment vertical="center"/>
    </xf>
    <xf numFmtId="4" fontId="8" fillId="7" borderId="18" xfId="0" applyNumberFormat="1" applyFont="1" applyFill="1" applyBorder="1" applyAlignment="1">
      <alignment horizontal="center" vertical="top" wrapText="1"/>
    </xf>
    <xf numFmtId="4" fontId="8" fillId="7" borderId="19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 applyProtection="1">
      <alignment horizontal="center" wrapText="1"/>
      <protection locked="0"/>
    </xf>
    <xf numFmtId="49" fontId="9" fillId="4" borderId="11" xfId="0" applyNumberFormat="1" applyFont="1" applyFill="1" applyBorder="1" applyAlignment="1" applyProtection="1">
      <alignment horizontal="center" wrapText="1"/>
      <protection locked="0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center" wrapText="1"/>
    </xf>
    <xf numFmtId="0" fontId="9" fillId="4" borderId="11" xfId="0" applyFont="1" applyFill="1" applyBorder="1" applyAlignment="1" applyProtection="1">
      <alignment horizontal="center" wrapText="1"/>
      <protection locked="0"/>
    </xf>
    <xf numFmtId="4" fontId="9" fillId="0" borderId="11" xfId="0" applyNumberFormat="1" applyFont="1" applyBorder="1" applyAlignment="1">
      <alignment horizontal="center" wrapText="1"/>
    </xf>
    <xf numFmtId="49" fontId="9" fillId="6" borderId="11" xfId="0" applyNumberFormat="1" applyFont="1" applyFill="1" applyBorder="1" applyAlignment="1" applyProtection="1">
      <alignment horizontal="center" wrapText="1"/>
      <protection locked="0"/>
    </xf>
    <xf numFmtId="0" fontId="9" fillId="6" borderId="11" xfId="0" applyFont="1" applyFill="1" applyBorder="1" applyAlignment="1" applyProtection="1">
      <alignment horizontal="center" wrapText="1"/>
      <protection locked="0"/>
    </xf>
    <xf numFmtId="4" fontId="10" fillId="7" borderId="23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3" fillId="3" borderId="8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10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4" fontId="2" fillId="0" borderId="0" xfId="0" applyNumberFormat="1" applyFont="1" applyFill="1" applyBorder="1" applyAlignment="1">
      <alignment vertical="top" wrapText="1"/>
    </xf>
    <xf numFmtId="43" fontId="14" fillId="0" borderId="7" xfId="2" applyFont="1" applyFill="1" applyBorder="1" applyAlignment="1">
      <alignment horizontal="left" vertical="top" wrapText="1"/>
    </xf>
    <xf numFmtId="166" fontId="15" fillId="0" borderId="7" xfId="1" applyNumberFormat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horizontal="left" vertical="top" wrapText="1"/>
    </xf>
    <xf numFmtId="0" fontId="13" fillId="0" borderId="8" xfId="1" applyFont="1" applyFill="1" applyBorder="1" applyAlignment="1">
      <alignment horizontal="center" vertical="top" wrapText="1"/>
    </xf>
    <xf numFmtId="167" fontId="15" fillId="0" borderId="7" xfId="1" applyNumberFormat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left" vertical="center" wrapText="1"/>
    </xf>
    <xf numFmtId="0" fontId="16" fillId="0" borderId="8" xfId="1" applyFont="1" applyFill="1" applyBorder="1" applyAlignment="1">
      <alignment horizontal="center" vertical="center" wrapText="1"/>
    </xf>
    <xf numFmtId="168" fontId="14" fillId="0" borderId="7" xfId="1" applyNumberFormat="1" applyFont="1" applyFill="1" applyBorder="1" applyAlignment="1">
      <alignment horizontal="center" vertical="center" wrapText="1"/>
    </xf>
    <xf numFmtId="169" fontId="14" fillId="0" borderId="7" xfId="1" applyNumberFormat="1" applyFont="1" applyFill="1" applyBorder="1" applyAlignment="1">
      <alignment horizontal="center" vertical="center" wrapText="1"/>
    </xf>
    <xf numFmtId="43" fontId="14" fillId="0" borderId="7" xfId="2" applyFont="1" applyFill="1" applyBorder="1" applyAlignment="1">
      <alignment horizontal="center" vertical="center" wrapText="1"/>
    </xf>
    <xf numFmtId="168" fontId="14" fillId="0" borderId="7" xfId="1" applyNumberFormat="1" applyFont="1" applyFill="1" applyBorder="1" applyAlignment="1">
      <alignment horizontal="right" vertical="center" wrapText="1"/>
    </xf>
    <xf numFmtId="0" fontId="16" fillId="0" borderId="7" xfId="1" applyFont="1" applyFill="1" applyBorder="1" applyAlignment="1">
      <alignment horizontal="center" vertical="center" wrapText="1"/>
    </xf>
    <xf numFmtId="168" fontId="14" fillId="0" borderId="10" xfId="1" applyNumberFormat="1" applyFont="1" applyFill="1" applyBorder="1" applyAlignment="1">
      <alignment horizontal="center" vertical="center" wrapText="1"/>
    </xf>
    <xf numFmtId="168" fontId="1" fillId="0" borderId="10" xfId="1" applyNumberFormat="1" applyFill="1" applyBorder="1" applyAlignment="1">
      <alignment vertical="top" wrapText="1"/>
    </xf>
    <xf numFmtId="43" fontId="1" fillId="0" borderId="10" xfId="1" applyNumberFormat="1" applyFill="1" applyBorder="1" applyAlignment="1">
      <alignment vertical="top" wrapText="1"/>
    </xf>
    <xf numFmtId="10" fontId="1" fillId="0" borderId="9" xfId="1" applyNumberForma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right" vertical="top" wrapText="1"/>
    </xf>
    <xf numFmtId="4" fontId="2" fillId="2" borderId="26" xfId="0" applyNumberFormat="1" applyFont="1" applyFill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4" fontId="2" fillId="2" borderId="27" xfId="0" applyNumberFormat="1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left" vertical="top" wrapText="1" indent="2"/>
    </xf>
    <xf numFmtId="0" fontId="7" fillId="0" borderId="9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left" vertical="top" wrapText="1" indent="2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1" fontId="12" fillId="0" borderId="8" xfId="0" applyNumberFormat="1" applyFont="1" applyFill="1" applyBorder="1" applyAlignment="1">
      <alignment horizontal="center" vertical="top" shrinkToFit="1"/>
    </xf>
    <xf numFmtId="1" fontId="12" fillId="0" borderId="10" xfId="0" applyNumberFormat="1" applyFont="1" applyFill="1" applyBorder="1" applyAlignment="1">
      <alignment horizontal="center" vertical="top" shrinkToFit="1"/>
    </xf>
    <xf numFmtId="165" fontId="12" fillId="0" borderId="8" xfId="0" applyNumberFormat="1" applyFont="1" applyFill="1" applyBorder="1" applyAlignment="1">
      <alignment horizontal="center" vertical="center" shrinkToFit="1"/>
    </xf>
    <xf numFmtId="165" fontId="12" fillId="0" borderId="10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2" fillId="0" borderId="8" xfId="0" applyNumberFormat="1" applyFont="1" applyFill="1" applyBorder="1" applyAlignment="1">
      <alignment vertical="center" shrinkToFit="1"/>
    </xf>
    <xf numFmtId="4" fontId="12" fillId="0" borderId="10" xfId="0" applyNumberFormat="1" applyFont="1" applyFill="1" applyBorder="1" applyAlignment="1">
      <alignment vertical="center" shrinkToFit="1"/>
    </xf>
    <xf numFmtId="2" fontId="12" fillId="0" borderId="8" xfId="0" applyNumberFormat="1" applyFont="1" applyFill="1" applyBorder="1" applyAlignment="1">
      <alignment horizontal="right" vertical="center" shrinkToFit="1"/>
    </xf>
    <xf numFmtId="2" fontId="12" fillId="0" borderId="10" xfId="0" applyNumberFormat="1" applyFont="1" applyFill="1" applyBorder="1" applyAlignment="1">
      <alignment horizontal="right" vertical="center" shrinkToFit="1"/>
    </xf>
    <xf numFmtId="2" fontId="12" fillId="0" borderId="8" xfId="0" applyNumberFormat="1" applyFont="1" applyFill="1" applyBorder="1" applyAlignment="1">
      <alignment vertical="center" shrinkToFit="1"/>
    </xf>
    <xf numFmtId="2" fontId="12" fillId="0" borderId="9" xfId="0" applyNumberFormat="1" applyFont="1" applyFill="1" applyBorder="1" applyAlignment="1">
      <alignment vertical="center" shrinkToFit="1"/>
    </xf>
    <xf numFmtId="2" fontId="12" fillId="0" borderId="10" xfId="0" applyNumberFormat="1" applyFont="1" applyFill="1" applyBorder="1" applyAlignment="1">
      <alignment vertical="center" shrinkToFit="1"/>
    </xf>
    <xf numFmtId="4" fontId="12" fillId="0" borderId="9" xfId="0" applyNumberFormat="1" applyFont="1" applyFill="1" applyBorder="1" applyAlignment="1">
      <alignment vertical="center" shrinkToFit="1"/>
    </xf>
    <xf numFmtId="0" fontId="3" fillId="3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10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4" fontId="5" fillId="3" borderId="8" xfId="0" applyNumberFormat="1" applyFont="1" applyFill="1" applyBorder="1" applyAlignment="1">
      <alignment vertical="top" shrinkToFit="1"/>
    </xf>
    <xf numFmtId="4" fontId="5" fillId="3" borderId="9" xfId="0" applyNumberFormat="1" applyFont="1" applyFill="1" applyBorder="1" applyAlignment="1">
      <alignment vertical="top" shrinkToFit="1"/>
    </xf>
    <xf numFmtId="4" fontId="5" fillId="3" borderId="10" xfId="0" applyNumberFormat="1" applyFont="1" applyFill="1" applyBorder="1" applyAlignment="1">
      <alignment vertical="top" shrinkToFi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left" vertical="top" wrapText="1" inden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right" vertical="top" wrapText="1" indent="1"/>
    </xf>
    <xf numFmtId="0" fontId="2" fillId="3" borderId="9" xfId="0" applyFont="1" applyFill="1" applyBorder="1" applyAlignment="1">
      <alignment horizontal="right" vertical="top" wrapText="1" indent="1"/>
    </xf>
    <xf numFmtId="0" fontId="2" fillId="3" borderId="10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2"/>
    </xf>
    <xf numFmtId="0" fontId="2" fillId="0" borderId="10" xfId="0" applyFont="1" applyFill="1" applyBorder="1" applyAlignment="1">
      <alignment horizontal="left" vertical="top" wrapText="1" indent="2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 indent="1"/>
    </xf>
    <xf numFmtId="0" fontId="7" fillId="0" borderId="9" xfId="0" applyFont="1" applyFill="1" applyBorder="1" applyAlignment="1">
      <alignment horizontal="center" vertical="top" wrapText="1"/>
    </xf>
    <xf numFmtId="4" fontId="12" fillId="0" borderId="8" xfId="0" applyNumberFormat="1" applyFont="1" applyFill="1" applyBorder="1" applyAlignment="1">
      <alignment horizontal="right" vertical="center" shrinkToFit="1"/>
    </xf>
    <xf numFmtId="4" fontId="12" fillId="0" borderId="10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4" fontId="2" fillId="2" borderId="12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right" vertical="top"/>
    </xf>
    <xf numFmtId="0" fontId="8" fillId="5" borderId="21" xfId="0" applyFont="1" applyFill="1" applyBorder="1" applyAlignment="1">
      <alignment horizontal="right" vertical="top"/>
    </xf>
    <xf numFmtId="0" fontId="8" fillId="5" borderId="22" xfId="0" applyFont="1" applyFill="1" applyBorder="1" applyAlignment="1">
      <alignment horizontal="right" vertical="top"/>
    </xf>
    <xf numFmtId="0" fontId="13" fillId="0" borderId="8" xfId="1" applyFont="1" applyFill="1" applyBorder="1" applyAlignment="1">
      <alignment horizontal="left" vertical="top" wrapText="1"/>
    </xf>
    <xf numFmtId="0" fontId="13" fillId="0" borderId="9" xfId="1" applyFont="1" applyFill="1" applyBorder="1" applyAlignment="1">
      <alignment horizontal="left" vertical="top" wrapText="1"/>
    </xf>
    <xf numFmtId="0" fontId="13" fillId="0" borderId="10" xfId="1" applyFont="1" applyFill="1" applyBorder="1" applyAlignment="1">
      <alignment horizontal="left" vertical="top" wrapText="1"/>
    </xf>
    <xf numFmtId="0" fontId="13" fillId="0" borderId="8" xfId="1" applyFont="1" applyFill="1" applyBorder="1" applyAlignment="1">
      <alignment horizontal="right" vertical="top" wrapText="1"/>
    </xf>
    <xf numFmtId="0" fontId="1" fillId="0" borderId="9" xfId="1" applyFill="1" applyBorder="1" applyAlignment="1">
      <alignment horizontal="right" vertical="top" wrapText="1"/>
    </xf>
    <xf numFmtId="0" fontId="0" fillId="0" borderId="9" xfId="0" applyBorder="1" applyAlignment="1">
      <alignment horizontal="right"/>
    </xf>
    <xf numFmtId="0" fontId="13" fillId="0" borderId="8" xfId="1" applyFont="1" applyFill="1" applyBorder="1" applyAlignment="1">
      <alignment horizontal="center" vertical="top" wrapText="1"/>
    </xf>
    <xf numFmtId="0" fontId="1" fillId="0" borderId="9" xfId="1" applyFill="1" applyBorder="1" applyAlignment="1">
      <alignment horizontal="center" vertical="top" wrapText="1"/>
    </xf>
  </cellXfs>
  <cellStyles count="3">
    <cellStyle name="Normal" xfId="0" builtinId="0"/>
    <cellStyle name="Normal 2 2" xfId="1"/>
    <cellStyle name="Separador de milhares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RGS/14%20-%20Obras%20Prefeituras/Coxilha/Barrac&#227;o/Proposta%202/Barracao%20Forneci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RACÃO SINAPI"/>
      <sheetName val="MOBILIZAÇÃO e DESMOBILIZAÇÃO"/>
      <sheetName val="BDI"/>
    </sheetNames>
    <sheetDataSet>
      <sheetData sheetId="0" refreshError="1"/>
      <sheetData sheetId="1"/>
      <sheetData sheetId="2">
        <row r="22">
          <cell r="C22">
            <v>0.26769999999999999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110" zoomScaleNormal="110" workbookViewId="0">
      <selection activeCell="Z29" sqref="Z29"/>
    </sheetView>
  </sheetViews>
  <sheetFormatPr defaultRowHeight="12.75" x14ac:dyDescent="0.2"/>
  <cols>
    <col min="1" max="1" width="8.83203125" customWidth="1"/>
    <col min="2" max="2" width="3.1640625" customWidth="1"/>
    <col min="3" max="3" width="8" customWidth="1"/>
    <col min="4" max="4" width="3" customWidth="1"/>
    <col min="5" max="5" width="10.5" customWidth="1"/>
    <col min="6" max="6" width="0.83203125" customWidth="1"/>
    <col min="7" max="7" width="5.33203125" customWidth="1"/>
    <col min="8" max="8" width="18.6640625" customWidth="1"/>
    <col min="9" max="9" width="6" customWidth="1"/>
    <col min="10" max="10" width="30.83203125" customWidth="1"/>
    <col min="11" max="11" width="2.83203125" customWidth="1"/>
    <col min="12" max="12" width="4.6640625" customWidth="1"/>
    <col min="13" max="13" width="3.5" customWidth="1"/>
    <col min="14" max="14" width="9.5" customWidth="1"/>
    <col min="15" max="15" width="8.33203125" customWidth="1"/>
    <col min="16" max="16" width="0.6640625" customWidth="1"/>
    <col min="17" max="17" width="3.5" customWidth="1"/>
    <col min="18" max="18" width="3.83203125" customWidth="1"/>
    <col min="19" max="19" width="2.1640625" customWidth="1"/>
    <col min="20" max="20" width="6.1640625" customWidth="1"/>
    <col min="21" max="21" width="2.5" customWidth="1"/>
    <col min="22" max="22" width="3.33203125" customWidth="1"/>
    <col min="23" max="23" width="6.1640625" customWidth="1"/>
    <col min="24" max="24" width="2.83203125" customWidth="1"/>
  </cols>
  <sheetData>
    <row r="1" spans="1:24" x14ac:dyDescent="0.2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9"/>
    </row>
    <row r="2" spans="1:24" ht="13.15" customHeight="1" x14ac:dyDescent="0.2">
      <c r="A2" s="127" t="s">
        <v>38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9"/>
    </row>
    <row r="3" spans="1:24" ht="37.15" customHeight="1" x14ac:dyDescent="0.2">
      <c r="A3" s="123" t="s">
        <v>39</v>
      </c>
      <c r="B3" s="124"/>
      <c r="C3" s="124"/>
      <c r="D3" s="124"/>
      <c r="E3" s="124"/>
      <c r="F3" s="124"/>
      <c r="G3" s="125"/>
      <c r="H3" s="126" t="s">
        <v>29</v>
      </c>
      <c r="I3" s="125"/>
      <c r="J3" s="123" t="s">
        <v>108</v>
      </c>
      <c r="K3" s="124"/>
      <c r="L3" s="124"/>
      <c r="M3" s="124"/>
      <c r="N3" s="150" t="s">
        <v>30</v>
      </c>
      <c r="O3" s="151"/>
      <c r="P3" s="151"/>
      <c r="Q3" s="151"/>
      <c r="R3" s="151"/>
      <c r="S3" s="151"/>
      <c r="T3" s="151"/>
      <c r="U3" s="151"/>
      <c r="V3" s="151"/>
      <c r="W3" s="151"/>
      <c r="X3" s="152"/>
    </row>
    <row r="4" spans="1:24" ht="39.6" customHeight="1" x14ac:dyDescent="0.2">
      <c r="A4" s="123" t="s">
        <v>77</v>
      </c>
      <c r="B4" s="125"/>
      <c r="C4" s="1" t="s">
        <v>31</v>
      </c>
      <c r="D4" s="126" t="s">
        <v>32</v>
      </c>
      <c r="E4" s="124"/>
      <c r="F4" s="124"/>
      <c r="G4" s="125"/>
      <c r="H4" s="126" t="s">
        <v>33</v>
      </c>
      <c r="I4" s="124"/>
      <c r="J4" s="124"/>
      <c r="K4" s="124"/>
      <c r="L4" s="124"/>
      <c r="M4" s="124"/>
      <c r="N4" s="124"/>
      <c r="O4" s="124"/>
      <c r="P4" s="150" t="s">
        <v>34</v>
      </c>
      <c r="Q4" s="151"/>
      <c r="R4" s="151"/>
      <c r="S4" s="151"/>
      <c r="T4" s="151"/>
      <c r="U4" s="151"/>
      <c r="V4" s="151"/>
      <c r="W4" s="151"/>
      <c r="X4" s="152"/>
    </row>
    <row r="5" spans="1:24" ht="20.65" customHeight="1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1:24" ht="15.75" customHeight="1" x14ac:dyDescent="0.2">
      <c r="A6" s="2" t="s">
        <v>1</v>
      </c>
      <c r="B6" s="131" t="s">
        <v>2</v>
      </c>
      <c r="C6" s="132"/>
      <c r="D6" s="133"/>
      <c r="E6" s="134" t="s">
        <v>3</v>
      </c>
      <c r="F6" s="135"/>
      <c r="G6" s="131" t="s">
        <v>4</v>
      </c>
      <c r="H6" s="132"/>
      <c r="I6" s="132"/>
      <c r="J6" s="133"/>
      <c r="K6" s="136" t="s">
        <v>5</v>
      </c>
      <c r="L6" s="137"/>
      <c r="M6" s="138" t="s">
        <v>6</v>
      </c>
      <c r="N6" s="139"/>
      <c r="O6" s="136" t="s">
        <v>7</v>
      </c>
      <c r="P6" s="137"/>
      <c r="Q6" s="131" t="s">
        <v>8</v>
      </c>
      <c r="R6" s="133"/>
      <c r="S6" s="136" t="s">
        <v>9</v>
      </c>
      <c r="T6" s="140"/>
      <c r="U6" s="137"/>
      <c r="V6" s="138" t="s">
        <v>10</v>
      </c>
      <c r="W6" s="141"/>
      <c r="X6" s="139"/>
    </row>
    <row r="7" spans="1:24" ht="13.15" customHeight="1" x14ac:dyDescent="0.2">
      <c r="A7" s="117" t="s">
        <v>107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9"/>
    </row>
    <row r="8" spans="1:24" x14ac:dyDescent="0.2">
      <c r="A8" s="3" t="s">
        <v>100</v>
      </c>
      <c r="B8" s="94"/>
      <c r="C8" s="95"/>
      <c r="D8" s="96"/>
      <c r="E8" s="94"/>
      <c r="F8" s="96"/>
      <c r="G8" s="114" t="s">
        <v>35</v>
      </c>
      <c r="H8" s="115"/>
      <c r="I8" s="115"/>
      <c r="J8" s="116"/>
      <c r="K8" s="94"/>
      <c r="L8" s="96"/>
      <c r="M8" s="94"/>
      <c r="N8" s="96"/>
      <c r="O8" s="94"/>
      <c r="P8" s="96"/>
      <c r="Q8" s="94"/>
      <c r="R8" s="96"/>
      <c r="S8" s="120"/>
      <c r="T8" s="121"/>
      <c r="U8" s="122"/>
      <c r="V8" s="109">
        <f>SUM(V9:X11)</f>
        <v>0</v>
      </c>
      <c r="W8" s="110"/>
      <c r="X8" s="111"/>
    </row>
    <row r="9" spans="1:24" x14ac:dyDescent="0.2">
      <c r="A9" s="4" t="s">
        <v>11</v>
      </c>
      <c r="B9" s="67" t="s">
        <v>14</v>
      </c>
      <c r="C9" s="68"/>
      <c r="D9" s="69"/>
      <c r="E9" s="73" t="s">
        <v>75</v>
      </c>
      <c r="F9" s="74"/>
      <c r="G9" s="77" t="s">
        <v>74</v>
      </c>
      <c r="H9" s="80"/>
      <c r="I9" s="80"/>
      <c r="J9" s="81"/>
      <c r="K9" s="82" t="s">
        <v>12</v>
      </c>
      <c r="L9" s="83"/>
      <c r="M9" s="90">
        <v>2.5</v>
      </c>
      <c r="N9" s="92"/>
      <c r="O9" s="88"/>
      <c r="P9" s="89"/>
      <c r="Q9" s="70"/>
      <c r="R9" s="72"/>
      <c r="S9" s="90"/>
      <c r="T9" s="91"/>
      <c r="U9" s="92"/>
      <c r="V9" s="86"/>
      <c r="W9" s="93"/>
      <c r="X9" s="87"/>
    </row>
    <row r="10" spans="1:24" x14ac:dyDescent="0.2">
      <c r="A10" s="4" t="s">
        <v>13</v>
      </c>
      <c r="B10" s="67" t="s">
        <v>14</v>
      </c>
      <c r="C10" s="68"/>
      <c r="D10" s="69"/>
      <c r="E10" s="112" t="s">
        <v>15</v>
      </c>
      <c r="F10" s="113"/>
      <c r="G10" s="77" t="s">
        <v>16</v>
      </c>
      <c r="H10" s="78"/>
      <c r="I10" s="78"/>
      <c r="J10" s="79"/>
      <c r="K10" s="82" t="s">
        <v>12</v>
      </c>
      <c r="L10" s="83"/>
      <c r="M10" s="86">
        <v>3774.75</v>
      </c>
      <c r="N10" s="87"/>
      <c r="O10" s="88"/>
      <c r="P10" s="89"/>
      <c r="Q10" s="70"/>
      <c r="R10" s="72"/>
      <c r="S10" s="90"/>
      <c r="T10" s="91"/>
      <c r="U10" s="92"/>
      <c r="V10" s="86"/>
      <c r="W10" s="93"/>
      <c r="X10" s="87"/>
    </row>
    <row r="11" spans="1:24" ht="13.15" customHeight="1" x14ac:dyDescent="0.2">
      <c r="A11" s="4" t="s">
        <v>78</v>
      </c>
      <c r="B11" s="82" t="s">
        <v>20</v>
      </c>
      <c r="C11" s="142"/>
      <c r="D11" s="83"/>
      <c r="E11" s="75">
        <v>1</v>
      </c>
      <c r="F11" s="76"/>
      <c r="G11" s="77" t="s">
        <v>99</v>
      </c>
      <c r="H11" s="78"/>
      <c r="I11" s="78"/>
      <c r="J11" s="79"/>
      <c r="K11" s="82" t="s">
        <v>79</v>
      </c>
      <c r="L11" s="83"/>
      <c r="M11" s="143">
        <v>1</v>
      </c>
      <c r="N11" s="144"/>
      <c r="O11" s="88"/>
      <c r="P11" s="89"/>
      <c r="Q11" s="70"/>
      <c r="R11" s="72"/>
      <c r="S11" s="90"/>
      <c r="T11" s="91"/>
      <c r="U11" s="92"/>
      <c r="V11" s="86"/>
      <c r="W11" s="93"/>
      <c r="X11" s="87"/>
    </row>
    <row r="12" spans="1:24" ht="13.15" customHeight="1" x14ac:dyDescent="0.2">
      <c r="A12" s="3" t="s">
        <v>101</v>
      </c>
      <c r="B12" s="94"/>
      <c r="C12" s="95"/>
      <c r="D12" s="96"/>
      <c r="E12" s="94"/>
      <c r="F12" s="96"/>
      <c r="G12" s="114" t="s">
        <v>36</v>
      </c>
      <c r="H12" s="115"/>
      <c r="I12" s="115"/>
      <c r="J12" s="116"/>
      <c r="K12" s="11"/>
      <c r="L12" s="12"/>
      <c r="M12" s="11"/>
      <c r="N12" s="12"/>
      <c r="O12" s="17"/>
      <c r="P12" s="18"/>
      <c r="Q12" s="104"/>
      <c r="R12" s="105"/>
      <c r="S12" s="13"/>
      <c r="T12" s="14"/>
      <c r="U12" s="15"/>
      <c r="V12" s="109"/>
      <c r="W12" s="110"/>
      <c r="X12" s="111"/>
    </row>
    <row r="13" spans="1:24" ht="13.15" customHeight="1" x14ac:dyDescent="0.2">
      <c r="A13" s="4" t="s">
        <v>17</v>
      </c>
      <c r="B13" s="67" t="s">
        <v>14</v>
      </c>
      <c r="C13" s="68"/>
      <c r="D13" s="69"/>
      <c r="E13" s="73">
        <v>72943</v>
      </c>
      <c r="F13" s="74"/>
      <c r="G13" s="77" t="s">
        <v>18</v>
      </c>
      <c r="H13" s="78"/>
      <c r="I13" s="78"/>
      <c r="J13" s="79"/>
      <c r="K13" s="82" t="s">
        <v>12</v>
      </c>
      <c r="L13" s="83"/>
      <c r="M13" s="86">
        <v>3774.75</v>
      </c>
      <c r="N13" s="87"/>
      <c r="O13" s="88"/>
      <c r="P13" s="89"/>
      <c r="Q13" s="70"/>
      <c r="R13" s="72"/>
      <c r="S13" s="90"/>
      <c r="T13" s="91"/>
      <c r="U13" s="92"/>
      <c r="V13" s="86"/>
      <c r="W13" s="93"/>
      <c r="X13" s="87"/>
    </row>
    <row r="14" spans="1:24" ht="33.6" customHeight="1" x14ac:dyDescent="0.2">
      <c r="A14" s="5" t="s">
        <v>19</v>
      </c>
      <c r="B14" s="70" t="s">
        <v>20</v>
      </c>
      <c r="C14" s="71"/>
      <c r="D14" s="72"/>
      <c r="E14" s="75">
        <v>2</v>
      </c>
      <c r="F14" s="76"/>
      <c r="G14" s="77" t="s">
        <v>43</v>
      </c>
      <c r="H14" s="80"/>
      <c r="I14" s="80"/>
      <c r="J14" s="81"/>
      <c r="K14" s="84" t="s">
        <v>21</v>
      </c>
      <c r="L14" s="85"/>
      <c r="M14" s="90">
        <f>M13*0.04</f>
        <v>150.99</v>
      </c>
      <c r="N14" s="92"/>
      <c r="O14" s="88"/>
      <c r="P14" s="89"/>
      <c r="Q14" s="70"/>
      <c r="R14" s="72"/>
      <c r="S14" s="90"/>
      <c r="T14" s="91"/>
      <c r="U14" s="92"/>
      <c r="V14" s="86"/>
      <c r="W14" s="93"/>
      <c r="X14" s="87"/>
    </row>
    <row r="15" spans="1:24" ht="24" customHeight="1" x14ac:dyDescent="0.2">
      <c r="A15" s="4" t="s">
        <v>22</v>
      </c>
      <c r="B15" s="67" t="s">
        <v>14</v>
      </c>
      <c r="C15" s="68"/>
      <c r="D15" s="69"/>
      <c r="E15" s="73">
        <v>93593</v>
      </c>
      <c r="F15" s="74"/>
      <c r="G15" s="77" t="s">
        <v>44</v>
      </c>
      <c r="H15" s="80"/>
      <c r="I15" s="80"/>
      <c r="J15" s="81"/>
      <c r="K15" s="112" t="s">
        <v>23</v>
      </c>
      <c r="L15" s="113"/>
      <c r="M15" s="86">
        <f>M14*65</f>
        <v>9814.35</v>
      </c>
      <c r="N15" s="87"/>
      <c r="O15" s="88"/>
      <c r="P15" s="89"/>
      <c r="Q15" s="70"/>
      <c r="R15" s="72"/>
      <c r="S15" s="90"/>
      <c r="T15" s="91"/>
      <c r="U15" s="92"/>
      <c r="V15" s="86"/>
      <c r="W15" s="93"/>
      <c r="X15" s="87"/>
    </row>
    <row r="16" spans="1:24" ht="13.15" customHeight="1" x14ac:dyDescent="0.2">
      <c r="A16" s="3" t="s">
        <v>102</v>
      </c>
      <c r="B16" s="94"/>
      <c r="C16" s="95"/>
      <c r="D16" s="96"/>
      <c r="E16" s="94"/>
      <c r="F16" s="96"/>
      <c r="G16" s="97" t="s">
        <v>37</v>
      </c>
      <c r="H16" s="98"/>
      <c r="I16" s="98"/>
      <c r="J16" s="99"/>
      <c r="K16" s="94"/>
      <c r="L16" s="96"/>
      <c r="M16" s="100"/>
      <c r="N16" s="101"/>
      <c r="O16" s="102"/>
      <c r="P16" s="103"/>
      <c r="Q16" s="104"/>
      <c r="R16" s="105"/>
      <c r="S16" s="106"/>
      <c r="T16" s="107"/>
      <c r="U16" s="108"/>
      <c r="V16" s="109"/>
      <c r="W16" s="110"/>
      <c r="X16" s="111"/>
    </row>
    <row r="17" spans="1:24" ht="26.45" customHeight="1" x14ac:dyDescent="0.2">
      <c r="A17" s="34" t="s">
        <v>24</v>
      </c>
      <c r="B17" s="67" t="s">
        <v>14</v>
      </c>
      <c r="C17" s="68"/>
      <c r="D17" s="69"/>
      <c r="E17" s="73">
        <v>72947</v>
      </c>
      <c r="F17" s="74"/>
      <c r="G17" s="77" t="s">
        <v>76</v>
      </c>
      <c r="H17" s="80"/>
      <c r="I17" s="80"/>
      <c r="J17" s="81"/>
      <c r="K17" s="82" t="s">
        <v>12</v>
      </c>
      <c r="L17" s="83"/>
      <c r="M17" s="90">
        <v>200.21</v>
      </c>
      <c r="N17" s="92"/>
      <c r="O17" s="88"/>
      <c r="P17" s="89"/>
      <c r="Q17" s="70"/>
      <c r="R17" s="72"/>
      <c r="S17" s="90"/>
      <c r="T17" s="91"/>
      <c r="U17" s="92"/>
      <c r="V17" s="90"/>
      <c r="W17" s="91"/>
      <c r="X17" s="92"/>
    </row>
    <row r="18" spans="1:24" x14ac:dyDescent="0.2">
      <c r="A18" s="62" t="s">
        <v>42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3"/>
      <c r="V18" s="166">
        <f>V16+V12+V8</f>
        <v>0</v>
      </c>
      <c r="W18" s="167"/>
      <c r="X18" s="168"/>
    </row>
    <row r="19" spans="1:24" x14ac:dyDescent="0.2">
      <c r="A19" s="117" t="s">
        <v>106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9"/>
    </row>
    <row r="20" spans="1:24" x14ac:dyDescent="0.2">
      <c r="A20" s="3" t="s">
        <v>100</v>
      </c>
      <c r="B20" s="94"/>
      <c r="C20" s="95"/>
      <c r="D20" s="96"/>
      <c r="E20" s="94"/>
      <c r="F20" s="96"/>
      <c r="G20" s="114" t="s">
        <v>35</v>
      </c>
      <c r="H20" s="115"/>
      <c r="I20" s="115"/>
      <c r="J20" s="116"/>
      <c r="K20" s="94"/>
      <c r="L20" s="96"/>
      <c r="M20" s="94"/>
      <c r="N20" s="96"/>
      <c r="O20" s="94"/>
      <c r="P20" s="96"/>
      <c r="Q20" s="94"/>
      <c r="R20" s="96"/>
      <c r="S20" s="120"/>
      <c r="T20" s="121"/>
      <c r="U20" s="122"/>
      <c r="V20" s="109">
        <f>SUM(V21:X21)</f>
        <v>0</v>
      </c>
      <c r="W20" s="110"/>
      <c r="X20" s="111"/>
    </row>
    <row r="21" spans="1:24" x14ac:dyDescent="0.2">
      <c r="A21" s="4" t="s">
        <v>13</v>
      </c>
      <c r="B21" s="67" t="s">
        <v>14</v>
      </c>
      <c r="C21" s="68"/>
      <c r="D21" s="69"/>
      <c r="E21" s="112" t="s">
        <v>15</v>
      </c>
      <c r="F21" s="113"/>
      <c r="G21" s="77" t="s">
        <v>16</v>
      </c>
      <c r="H21" s="78"/>
      <c r="I21" s="78"/>
      <c r="J21" s="79"/>
      <c r="K21" s="82" t="s">
        <v>12</v>
      </c>
      <c r="L21" s="83"/>
      <c r="M21" s="86">
        <v>4154.21</v>
      </c>
      <c r="N21" s="87"/>
      <c r="O21" s="88"/>
      <c r="P21" s="89"/>
      <c r="Q21" s="70"/>
      <c r="R21" s="72"/>
      <c r="S21" s="90"/>
      <c r="T21" s="91"/>
      <c r="U21" s="92"/>
      <c r="V21" s="86"/>
      <c r="W21" s="93"/>
      <c r="X21" s="87"/>
    </row>
    <row r="22" spans="1:24" x14ac:dyDescent="0.2">
      <c r="A22" s="3" t="s">
        <v>101</v>
      </c>
      <c r="B22" s="94"/>
      <c r="C22" s="95"/>
      <c r="D22" s="96"/>
      <c r="E22" s="94"/>
      <c r="F22" s="96"/>
      <c r="G22" s="114" t="s">
        <v>36</v>
      </c>
      <c r="H22" s="115"/>
      <c r="I22" s="115"/>
      <c r="J22" s="116"/>
      <c r="K22" s="36"/>
      <c r="L22" s="37"/>
      <c r="M22" s="36"/>
      <c r="N22" s="37"/>
      <c r="O22" s="38"/>
      <c r="P22" s="39"/>
      <c r="Q22" s="104"/>
      <c r="R22" s="105"/>
      <c r="S22" s="40"/>
      <c r="T22" s="41"/>
      <c r="U22" s="42"/>
      <c r="V22" s="109"/>
      <c r="W22" s="110"/>
      <c r="X22" s="111"/>
    </row>
    <row r="23" spans="1:24" x14ac:dyDescent="0.2">
      <c r="A23" s="4" t="s">
        <v>17</v>
      </c>
      <c r="B23" s="67" t="s">
        <v>14</v>
      </c>
      <c r="C23" s="68"/>
      <c r="D23" s="69"/>
      <c r="E23" s="73">
        <v>72943</v>
      </c>
      <c r="F23" s="74"/>
      <c r="G23" s="77" t="s">
        <v>18</v>
      </c>
      <c r="H23" s="78"/>
      <c r="I23" s="78"/>
      <c r="J23" s="79"/>
      <c r="K23" s="82" t="s">
        <v>12</v>
      </c>
      <c r="L23" s="83"/>
      <c r="M23" s="86">
        <v>4154.21</v>
      </c>
      <c r="N23" s="87"/>
      <c r="O23" s="88"/>
      <c r="P23" s="89"/>
      <c r="Q23" s="70"/>
      <c r="R23" s="72"/>
      <c r="S23" s="90"/>
      <c r="T23" s="91"/>
      <c r="U23" s="92"/>
      <c r="V23" s="86"/>
      <c r="W23" s="93"/>
      <c r="X23" s="87"/>
    </row>
    <row r="24" spans="1:24" ht="36" customHeight="1" x14ac:dyDescent="0.2">
      <c r="A24" s="5" t="s">
        <v>19</v>
      </c>
      <c r="B24" s="70" t="s">
        <v>20</v>
      </c>
      <c r="C24" s="71"/>
      <c r="D24" s="72"/>
      <c r="E24" s="75">
        <v>2</v>
      </c>
      <c r="F24" s="76"/>
      <c r="G24" s="77" t="s">
        <v>43</v>
      </c>
      <c r="H24" s="80"/>
      <c r="I24" s="80"/>
      <c r="J24" s="81"/>
      <c r="K24" s="84" t="s">
        <v>21</v>
      </c>
      <c r="L24" s="85"/>
      <c r="M24" s="90">
        <f>M23*0.04</f>
        <v>166.16839999999999</v>
      </c>
      <c r="N24" s="92"/>
      <c r="O24" s="88"/>
      <c r="P24" s="89"/>
      <c r="Q24" s="70"/>
      <c r="R24" s="72"/>
      <c r="S24" s="90"/>
      <c r="T24" s="91"/>
      <c r="U24" s="92"/>
      <c r="V24" s="86"/>
      <c r="W24" s="93"/>
      <c r="X24" s="87"/>
    </row>
    <row r="25" spans="1:24" x14ac:dyDescent="0.2">
      <c r="A25" s="4" t="s">
        <v>22</v>
      </c>
      <c r="B25" s="67" t="s">
        <v>14</v>
      </c>
      <c r="C25" s="68"/>
      <c r="D25" s="69"/>
      <c r="E25" s="73">
        <v>93593</v>
      </c>
      <c r="F25" s="74"/>
      <c r="G25" s="77" t="s">
        <v>44</v>
      </c>
      <c r="H25" s="80"/>
      <c r="I25" s="80"/>
      <c r="J25" s="81"/>
      <c r="K25" s="112" t="s">
        <v>23</v>
      </c>
      <c r="L25" s="113"/>
      <c r="M25" s="86">
        <f>(M24+M27)*65</f>
        <v>16117.425999999999</v>
      </c>
      <c r="N25" s="87"/>
      <c r="O25" s="88"/>
      <c r="P25" s="89"/>
      <c r="Q25" s="70"/>
      <c r="R25" s="72"/>
      <c r="S25" s="90"/>
      <c r="T25" s="91"/>
      <c r="U25" s="92"/>
      <c r="V25" s="86"/>
      <c r="W25" s="93"/>
      <c r="X25" s="87"/>
    </row>
    <row r="26" spans="1:24" x14ac:dyDescent="0.2">
      <c r="A26" s="4" t="s">
        <v>103</v>
      </c>
      <c r="B26" s="67" t="s">
        <v>14</v>
      </c>
      <c r="C26" s="68"/>
      <c r="D26" s="69"/>
      <c r="E26" s="73">
        <v>72943</v>
      </c>
      <c r="F26" s="74"/>
      <c r="G26" s="77" t="s">
        <v>18</v>
      </c>
      <c r="H26" s="78"/>
      <c r="I26" s="78"/>
      <c r="J26" s="79"/>
      <c r="K26" s="82" t="s">
        <v>12</v>
      </c>
      <c r="L26" s="83"/>
      <c r="M26" s="86">
        <v>2044.8</v>
      </c>
      <c r="N26" s="87"/>
      <c r="O26" s="88"/>
      <c r="P26" s="89"/>
      <c r="Q26" s="70"/>
      <c r="R26" s="72"/>
      <c r="S26" s="90"/>
      <c r="T26" s="91"/>
      <c r="U26" s="92"/>
      <c r="V26" s="86"/>
      <c r="W26" s="93"/>
      <c r="X26" s="87"/>
    </row>
    <row r="27" spans="1:24" ht="37.9" customHeight="1" x14ac:dyDescent="0.2">
      <c r="A27" s="4" t="s">
        <v>104</v>
      </c>
      <c r="B27" s="70" t="s">
        <v>20</v>
      </c>
      <c r="C27" s="71"/>
      <c r="D27" s="72"/>
      <c r="E27" s="75">
        <v>2</v>
      </c>
      <c r="F27" s="76"/>
      <c r="G27" s="77" t="s">
        <v>43</v>
      </c>
      <c r="H27" s="80"/>
      <c r="I27" s="80"/>
      <c r="J27" s="81"/>
      <c r="K27" s="84" t="s">
        <v>21</v>
      </c>
      <c r="L27" s="85"/>
      <c r="M27" s="90">
        <f>M26*0.04</f>
        <v>81.792000000000002</v>
      </c>
      <c r="N27" s="92"/>
      <c r="O27" s="88"/>
      <c r="P27" s="89"/>
      <c r="Q27" s="70"/>
      <c r="R27" s="72"/>
      <c r="S27" s="90"/>
      <c r="T27" s="91"/>
      <c r="U27" s="92"/>
      <c r="V27" s="86"/>
      <c r="W27" s="93"/>
      <c r="X27" s="87"/>
    </row>
    <row r="28" spans="1:24" x14ac:dyDescent="0.2">
      <c r="A28" s="3" t="s">
        <v>102</v>
      </c>
      <c r="B28" s="94"/>
      <c r="C28" s="95"/>
      <c r="D28" s="96"/>
      <c r="E28" s="94"/>
      <c r="F28" s="96"/>
      <c r="G28" s="97" t="s">
        <v>37</v>
      </c>
      <c r="H28" s="98"/>
      <c r="I28" s="98"/>
      <c r="J28" s="99"/>
      <c r="K28" s="94"/>
      <c r="L28" s="96"/>
      <c r="M28" s="100"/>
      <c r="N28" s="101"/>
      <c r="O28" s="102"/>
      <c r="P28" s="103"/>
      <c r="Q28" s="104"/>
      <c r="R28" s="105"/>
      <c r="S28" s="106"/>
      <c r="T28" s="107"/>
      <c r="U28" s="108"/>
      <c r="V28" s="109"/>
      <c r="W28" s="110"/>
      <c r="X28" s="111"/>
    </row>
    <row r="29" spans="1:24" x14ac:dyDescent="0.2">
      <c r="A29" s="34" t="s">
        <v>24</v>
      </c>
      <c r="B29" s="67" t="s">
        <v>14</v>
      </c>
      <c r="C29" s="68"/>
      <c r="D29" s="69"/>
      <c r="E29" s="73">
        <v>72947</v>
      </c>
      <c r="F29" s="74"/>
      <c r="G29" s="77" t="s">
        <v>76</v>
      </c>
      <c r="H29" s="80"/>
      <c r="I29" s="80"/>
      <c r="J29" s="81"/>
      <c r="K29" s="82" t="s">
        <v>12</v>
      </c>
      <c r="L29" s="83"/>
      <c r="M29" s="90">
        <v>227.21</v>
      </c>
      <c r="N29" s="92"/>
      <c r="O29" s="88"/>
      <c r="P29" s="89"/>
      <c r="Q29" s="70"/>
      <c r="R29" s="72"/>
      <c r="S29" s="90"/>
      <c r="T29" s="91"/>
      <c r="U29" s="92"/>
      <c r="V29" s="90"/>
      <c r="W29" s="91"/>
      <c r="X29" s="92"/>
    </row>
    <row r="30" spans="1:24" x14ac:dyDescent="0.2">
      <c r="A30" s="62" t="s">
        <v>42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64">
        <f>V28+V22+V20</f>
        <v>0</v>
      </c>
      <c r="W30" s="65"/>
      <c r="X30" s="66"/>
    </row>
    <row r="31" spans="1:24" x14ac:dyDescent="0.2">
      <c r="A31" s="62" t="s">
        <v>105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3"/>
      <c r="V31" s="64">
        <f>V30+V18</f>
        <v>0</v>
      </c>
      <c r="W31" s="65"/>
      <c r="X31" s="66"/>
    </row>
    <row r="32" spans="1:24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45"/>
      <c r="W32" s="45"/>
      <c r="X32" s="45"/>
    </row>
    <row r="33" spans="1:24" ht="13.15" customHeight="1" x14ac:dyDescent="0.2">
      <c r="A33" s="128" t="s">
        <v>25</v>
      </c>
      <c r="B33" s="128"/>
      <c r="C33" s="128"/>
      <c r="D33" s="154"/>
      <c r="E33" s="155" t="s">
        <v>26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</row>
    <row r="34" spans="1:24" ht="13.15" customHeight="1" x14ac:dyDescent="0.2">
      <c r="A34" s="158" t="s">
        <v>27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60"/>
    </row>
    <row r="35" spans="1:24" ht="13.15" customHeight="1" x14ac:dyDescent="0.2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1:24" ht="13.15" customHeight="1" x14ac:dyDescent="0.2">
      <c r="A36" s="162" t="s">
        <v>28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4"/>
    </row>
    <row r="37" spans="1:24" ht="13.1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" customHeight="1" x14ac:dyDescent="0.2">
      <c r="A38" s="165" t="s">
        <v>109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</row>
    <row r="39" spans="1:24" ht="1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</row>
    <row r="40" spans="1:24" ht="33.6" customHeight="1" x14ac:dyDescent="0.2">
      <c r="A40" s="6"/>
      <c r="B40" s="43"/>
      <c r="C40" s="145"/>
      <c r="D40" s="145"/>
      <c r="E40" s="145"/>
      <c r="F40" s="145"/>
      <c r="G40" s="43"/>
      <c r="H40" s="43"/>
      <c r="I40" s="43"/>
      <c r="J40" s="35" t="s">
        <v>40</v>
      </c>
      <c r="K40" s="43"/>
      <c r="L40" s="43"/>
      <c r="M40" s="43"/>
      <c r="N40" s="153" t="s">
        <v>41</v>
      </c>
      <c r="O40" s="153"/>
      <c r="P40" s="153"/>
      <c r="Q40" s="153"/>
      <c r="R40" s="153"/>
      <c r="S40" s="43"/>
      <c r="T40" s="43"/>
      <c r="U40" s="43"/>
      <c r="V40" s="43"/>
      <c r="W40" s="43"/>
      <c r="X40" s="43"/>
    </row>
    <row r="41" spans="1:24" ht="13.15" customHeight="1" x14ac:dyDescent="0.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x14ac:dyDescent="0.2">
      <c r="A42" s="6"/>
      <c r="B42" s="146"/>
      <c r="C42" s="146"/>
      <c r="D42" s="146"/>
      <c r="E42" s="146"/>
      <c r="F42" s="146"/>
      <c r="G42" s="7"/>
      <c r="H42" s="7"/>
      <c r="I42" s="7"/>
      <c r="J42" s="8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</sheetData>
  <mergeCells count="209">
    <mergeCell ref="C40:F40"/>
    <mergeCell ref="B42:F42"/>
    <mergeCell ref="A1:X1"/>
    <mergeCell ref="N3:X3"/>
    <mergeCell ref="P4:X4"/>
    <mergeCell ref="A18:U18"/>
    <mergeCell ref="N40:R40"/>
    <mergeCell ref="A33:D33"/>
    <mergeCell ref="E33:X33"/>
    <mergeCell ref="A34:X34"/>
    <mergeCell ref="A35:X35"/>
    <mergeCell ref="A36:X36"/>
    <mergeCell ref="A38:X38"/>
    <mergeCell ref="V18:X18"/>
    <mergeCell ref="B17:D17"/>
    <mergeCell ref="E17:F17"/>
    <mergeCell ref="G17:J17"/>
    <mergeCell ref="K17:L17"/>
    <mergeCell ref="M17:N17"/>
    <mergeCell ref="O17:P17"/>
    <mergeCell ref="Q17:R17"/>
    <mergeCell ref="S17:U17"/>
    <mergeCell ref="V17:X17"/>
    <mergeCell ref="B16:D16"/>
    <mergeCell ref="E16:F16"/>
    <mergeCell ref="G16:J16"/>
    <mergeCell ref="K16:L16"/>
    <mergeCell ref="M16:N16"/>
    <mergeCell ref="O16:P16"/>
    <mergeCell ref="Q16:R16"/>
    <mergeCell ref="S16:U16"/>
    <mergeCell ref="V16:X16"/>
    <mergeCell ref="B15:D15"/>
    <mergeCell ref="E15:F15"/>
    <mergeCell ref="G15:J15"/>
    <mergeCell ref="K15:L15"/>
    <mergeCell ref="M15:N15"/>
    <mergeCell ref="O15:P15"/>
    <mergeCell ref="Q15:R15"/>
    <mergeCell ref="S15:U15"/>
    <mergeCell ref="V15:X15"/>
    <mergeCell ref="B14:D14"/>
    <mergeCell ref="E14:F14"/>
    <mergeCell ref="G14:J14"/>
    <mergeCell ref="K14:L14"/>
    <mergeCell ref="M14:N14"/>
    <mergeCell ref="O14:P14"/>
    <mergeCell ref="Q14:R14"/>
    <mergeCell ref="S14:U14"/>
    <mergeCell ref="V14:X14"/>
    <mergeCell ref="B13:D13"/>
    <mergeCell ref="E13:F13"/>
    <mergeCell ref="G13:J13"/>
    <mergeCell ref="K13:L13"/>
    <mergeCell ref="M13:N13"/>
    <mergeCell ref="O13:P13"/>
    <mergeCell ref="Q13:R13"/>
    <mergeCell ref="S13:U13"/>
    <mergeCell ref="V13:X13"/>
    <mergeCell ref="B12:D12"/>
    <mergeCell ref="E12:F12"/>
    <mergeCell ref="G12:J12"/>
    <mergeCell ref="Q12:R12"/>
    <mergeCell ref="V12:X12"/>
    <mergeCell ref="B10:D10"/>
    <mergeCell ref="E10:F10"/>
    <mergeCell ref="G10:J10"/>
    <mergeCell ref="K10:L10"/>
    <mergeCell ref="M10:N10"/>
    <mergeCell ref="O10:P10"/>
    <mergeCell ref="Q10:R10"/>
    <mergeCell ref="S10:U10"/>
    <mergeCell ref="V10:X10"/>
    <mergeCell ref="B11:D11"/>
    <mergeCell ref="E11:F11"/>
    <mergeCell ref="G11:J11"/>
    <mergeCell ref="K11:L11"/>
    <mergeCell ref="M11:N11"/>
    <mergeCell ref="O11:P11"/>
    <mergeCell ref="Q11:R11"/>
    <mergeCell ref="S11:U11"/>
    <mergeCell ref="V11:X11"/>
    <mergeCell ref="A7:X7"/>
    <mergeCell ref="B9:D9"/>
    <mergeCell ref="E9:F9"/>
    <mergeCell ref="G9:J9"/>
    <mergeCell ref="K9:L9"/>
    <mergeCell ref="M9:N9"/>
    <mergeCell ref="O9:P9"/>
    <mergeCell ref="Q9:R9"/>
    <mergeCell ref="S9:U9"/>
    <mergeCell ref="V9:X9"/>
    <mergeCell ref="B8:D8"/>
    <mergeCell ref="E8:F8"/>
    <mergeCell ref="G8:J8"/>
    <mergeCell ref="K8:L8"/>
    <mergeCell ref="M8:N8"/>
    <mergeCell ref="O8:P8"/>
    <mergeCell ref="Q8:R8"/>
    <mergeCell ref="S8:U8"/>
    <mergeCell ref="V8:X8"/>
    <mergeCell ref="A3:G3"/>
    <mergeCell ref="H3:I3"/>
    <mergeCell ref="J3:M3"/>
    <mergeCell ref="A4:B4"/>
    <mergeCell ref="D4:G4"/>
    <mergeCell ref="H4:O4"/>
    <mergeCell ref="A2:X2"/>
    <mergeCell ref="A5:X5"/>
    <mergeCell ref="B6:D6"/>
    <mergeCell ref="E6:F6"/>
    <mergeCell ref="G6:J6"/>
    <mergeCell ref="K6:L6"/>
    <mergeCell ref="M6:N6"/>
    <mergeCell ref="O6:P6"/>
    <mergeCell ref="Q6:R6"/>
    <mergeCell ref="S6:U6"/>
    <mergeCell ref="V6:X6"/>
    <mergeCell ref="A19:X19"/>
    <mergeCell ref="B20:D20"/>
    <mergeCell ref="E20:F20"/>
    <mergeCell ref="G20:J20"/>
    <mergeCell ref="K20:L20"/>
    <mergeCell ref="M20:N20"/>
    <mergeCell ref="O20:P20"/>
    <mergeCell ref="Q20:R20"/>
    <mergeCell ref="S20:U20"/>
    <mergeCell ref="V20:X20"/>
    <mergeCell ref="B21:D21"/>
    <mergeCell ref="E21:F21"/>
    <mergeCell ref="G21:J21"/>
    <mergeCell ref="K21:L21"/>
    <mergeCell ref="M21:N21"/>
    <mergeCell ref="O21:P21"/>
    <mergeCell ref="Q21:R21"/>
    <mergeCell ref="S21:U21"/>
    <mergeCell ref="V21:X21"/>
    <mergeCell ref="B22:D22"/>
    <mergeCell ref="E22:F22"/>
    <mergeCell ref="G22:J22"/>
    <mergeCell ref="Q22:R22"/>
    <mergeCell ref="V22:X22"/>
    <mergeCell ref="B23:D23"/>
    <mergeCell ref="E23:F23"/>
    <mergeCell ref="G23:J23"/>
    <mergeCell ref="K23:L23"/>
    <mergeCell ref="M23:N23"/>
    <mergeCell ref="O23:P23"/>
    <mergeCell ref="Q23:R23"/>
    <mergeCell ref="S23:U23"/>
    <mergeCell ref="V23:X23"/>
    <mergeCell ref="B24:D24"/>
    <mergeCell ref="E24:F24"/>
    <mergeCell ref="G24:J24"/>
    <mergeCell ref="K24:L24"/>
    <mergeCell ref="M24:N24"/>
    <mergeCell ref="O24:P24"/>
    <mergeCell ref="Q24:R24"/>
    <mergeCell ref="S24:U24"/>
    <mergeCell ref="V24:X24"/>
    <mergeCell ref="B25:D25"/>
    <mergeCell ref="E25:F25"/>
    <mergeCell ref="G25:J25"/>
    <mergeCell ref="K25:L25"/>
    <mergeCell ref="M25:N25"/>
    <mergeCell ref="O25:P25"/>
    <mergeCell ref="Q25:R25"/>
    <mergeCell ref="S25:U25"/>
    <mergeCell ref="V25:X25"/>
    <mergeCell ref="G29:J29"/>
    <mergeCell ref="K29:L29"/>
    <mergeCell ref="M29:N29"/>
    <mergeCell ref="O29:P29"/>
    <mergeCell ref="Q29:R29"/>
    <mergeCell ref="S29:U29"/>
    <mergeCell ref="V29:X29"/>
    <mergeCell ref="B28:D28"/>
    <mergeCell ref="E28:F28"/>
    <mergeCell ref="G28:J28"/>
    <mergeCell ref="K28:L28"/>
    <mergeCell ref="M28:N28"/>
    <mergeCell ref="O28:P28"/>
    <mergeCell ref="Q28:R28"/>
    <mergeCell ref="S28:U28"/>
    <mergeCell ref="V28:X28"/>
    <mergeCell ref="A31:U31"/>
    <mergeCell ref="V31:X31"/>
    <mergeCell ref="A30:U30"/>
    <mergeCell ref="V30:X30"/>
    <mergeCell ref="B26:D26"/>
    <mergeCell ref="B27:D27"/>
    <mergeCell ref="E26:F26"/>
    <mergeCell ref="E27:F27"/>
    <mergeCell ref="G26:J26"/>
    <mergeCell ref="G27:J27"/>
    <mergeCell ref="K26:L26"/>
    <mergeCell ref="K27:L27"/>
    <mergeCell ref="M26:N26"/>
    <mergeCell ref="O26:P26"/>
    <mergeCell ref="Q26:R26"/>
    <mergeCell ref="S26:U26"/>
    <mergeCell ref="V26:X26"/>
    <mergeCell ref="M27:N27"/>
    <mergeCell ref="O27:P27"/>
    <mergeCell ref="Q27:R27"/>
    <mergeCell ref="S27:U27"/>
    <mergeCell ref="V27:X27"/>
    <mergeCell ref="B29:D29"/>
    <mergeCell ref="E29:F29"/>
  </mergeCells>
  <pageMargins left="0.7" right="0.7" top="0.75" bottom="0.75" header="0.3" footer="0.3"/>
  <pageSetup paperSize="9" scale="9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K11" sqref="K11"/>
    </sheetView>
  </sheetViews>
  <sheetFormatPr defaultRowHeight="12.75" x14ac:dyDescent="0.2"/>
  <cols>
    <col min="1" max="1" width="10.1640625" customWidth="1"/>
    <col min="3" max="3" width="49.33203125" customWidth="1"/>
    <col min="6" max="6" width="9.6640625" customWidth="1"/>
  </cols>
  <sheetData>
    <row r="1" spans="1:7" ht="45" x14ac:dyDescent="0.2">
      <c r="A1" s="19" t="s">
        <v>20</v>
      </c>
      <c r="B1" s="20" t="s">
        <v>45</v>
      </c>
      <c r="C1" s="21" t="s">
        <v>43</v>
      </c>
      <c r="D1" s="20" t="s">
        <v>21</v>
      </c>
      <c r="E1" s="22" t="s">
        <v>61</v>
      </c>
      <c r="F1" s="23" t="s">
        <v>62</v>
      </c>
      <c r="G1" s="24" t="s">
        <v>42</v>
      </c>
    </row>
    <row r="2" spans="1:7" ht="33.75" x14ac:dyDescent="0.2">
      <c r="A2" s="25" t="s">
        <v>14</v>
      </c>
      <c r="B2" s="26" t="s">
        <v>46</v>
      </c>
      <c r="C2" s="27" t="s">
        <v>57</v>
      </c>
      <c r="D2" s="28" t="s">
        <v>58</v>
      </c>
      <c r="E2" s="29">
        <v>5.5199999999999999E-2</v>
      </c>
      <c r="F2" s="30">
        <v>206.19</v>
      </c>
      <c r="G2" s="30">
        <f>F2*E2</f>
        <v>11.381688</v>
      </c>
    </row>
    <row r="3" spans="1:7" ht="33.75" x14ac:dyDescent="0.2">
      <c r="A3" s="25" t="s">
        <v>14</v>
      </c>
      <c r="B3" s="26" t="s">
        <v>47</v>
      </c>
      <c r="C3" s="27" t="s">
        <v>59</v>
      </c>
      <c r="D3" s="28" t="s">
        <v>60</v>
      </c>
      <c r="E3" s="29">
        <v>0.1129</v>
      </c>
      <c r="F3" s="30">
        <v>84.18</v>
      </c>
      <c r="G3" s="30">
        <f t="shared" ref="G3:G12" si="0">F3*E3</f>
        <v>9.5039220000000011</v>
      </c>
    </row>
    <row r="4" spans="1:7" ht="22.5" x14ac:dyDescent="0.2">
      <c r="A4" s="25" t="s">
        <v>14</v>
      </c>
      <c r="B4" s="26" t="s">
        <v>48</v>
      </c>
      <c r="C4" s="27" t="s">
        <v>63</v>
      </c>
      <c r="D4" s="28" t="s">
        <v>65</v>
      </c>
      <c r="E4" s="29">
        <v>2.5548000000000002</v>
      </c>
      <c r="F4" s="30">
        <v>204.84</v>
      </c>
      <c r="G4" s="30">
        <f t="shared" si="0"/>
        <v>523.32523200000003</v>
      </c>
    </row>
    <row r="5" spans="1:7" x14ac:dyDescent="0.2">
      <c r="A5" s="25" t="s">
        <v>14</v>
      </c>
      <c r="B5" s="26" t="s">
        <v>49</v>
      </c>
      <c r="C5" s="27" t="s">
        <v>64</v>
      </c>
      <c r="D5" s="28" t="s">
        <v>66</v>
      </c>
      <c r="E5" s="29">
        <v>1.3452999999999999</v>
      </c>
      <c r="F5" s="30">
        <v>16.14</v>
      </c>
      <c r="G5" s="30">
        <f t="shared" si="0"/>
        <v>21.713142000000001</v>
      </c>
    </row>
    <row r="6" spans="1:7" ht="45" x14ac:dyDescent="0.2">
      <c r="A6" s="25" t="s">
        <v>14</v>
      </c>
      <c r="B6" s="26" t="s">
        <v>50</v>
      </c>
      <c r="C6" s="27" t="s">
        <v>67</v>
      </c>
      <c r="D6" s="28" t="s">
        <v>58</v>
      </c>
      <c r="E6" s="29">
        <v>5.5199999999999999E-2</v>
      </c>
      <c r="F6" s="30">
        <v>163.92</v>
      </c>
      <c r="G6" s="30">
        <f t="shared" si="0"/>
        <v>9.0483839999999987</v>
      </c>
    </row>
    <row r="7" spans="1:7" ht="33.75" x14ac:dyDescent="0.2">
      <c r="A7" s="25" t="s">
        <v>14</v>
      </c>
      <c r="B7" s="26" t="s">
        <v>51</v>
      </c>
      <c r="C7" s="27" t="s">
        <v>68</v>
      </c>
      <c r="D7" s="28" t="s">
        <v>58</v>
      </c>
      <c r="E7" s="29">
        <v>7.9900000000000006E-3</v>
      </c>
      <c r="F7" s="30">
        <v>129.91</v>
      </c>
      <c r="G7" s="30">
        <f t="shared" si="0"/>
        <v>1.0379809</v>
      </c>
    </row>
    <row r="8" spans="1:7" ht="33.75" x14ac:dyDescent="0.2">
      <c r="A8" s="25" t="s">
        <v>14</v>
      </c>
      <c r="B8" s="26" t="s">
        <v>52</v>
      </c>
      <c r="C8" s="27" t="s">
        <v>69</v>
      </c>
      <c r="D8" s="28" t="s">
        <v>60</v>
      </c>
      <c r="E8" s="29">
        <v>8.8300000000000003E-2</v>
      </c>
      <c r="F8" s="30">
        <v>45.46</v>
      </c>
      <c r="G8" s="30">
        <f t="shared" si="0"/>
        <v>4.0141179999999999</v>
      </c>
    </row>
    <row r="9" spans="1:7" ht="33.75" x14ac:dyDescent="0.2">
      <c r="A9" s="25" t="s">
        <v>14</v>
      </c>
      <c r="B9" s="26" t="s">
        <v>53</v>
      </c>
      <c r="C9" s="27" t="s">
        <v>70</v>
      </c>
      <c r="D9" s="28" t="s">
        <v>60</v>
      </c>
      <c r="E9" s="29">
        <v>0.1113</v>
      </c>
      <c r="F9" s="30">
        <v>34.92</v>
      </c>
      <c r="G9" s="30">
        <f t="shared" si="0"/>
        <v>3.8865959999999999</v>
      </c>
    </row>
    <row r="10" spans="1:7" ht="33.75" x14ac:dyDescent="0.2">
      <c r="A10" s="25" t="s">
        <v>14</v>
      </c>
      <c r="B10" s="26" t="s">
        <v>54</v>
      </c>
      <c r="C10" s="27" t="s">
        <v>71</v>
      </c>
      <c r="D10" s="28" t="s">
        <v>58</v>
      </c>
      <c r="E10" s="29">
        <v>5.6899999999999999E-2</v>
      </c>
      <c r="F10" s="30">
        <v>82.27</v>
      </c>
      <c r="G10" s="30">
        <f t="shared" si="0"/>
        <v>4.6811629999999997</v>
      </c>
    </row>
    <row r="11" spans="1:7" ht="33.75" x14ac:dyDescent="0.2">
      <c r="A11" s="25" t="s">
        <v>14</v>
      </c>
      <c r="B11" s="26" t="s">
        <v>55</v>
      </c>
      <c r="C11" s="27" t="s">
        <v>72</v>
      </c>
      <c r="D11" s="28" t="s">
        <v>58</v>
      </c>
      <c r="E11" s="29">
        <v>4.1599999999999998E-2</v>
      </c>
      <c r="F11" s="30">
        <v>129.32</v>
      </c>
      <c r="G11" s="30">
        <f t="shared" si="0"/>
        <v>5.3797119999999996</v>
      </c>
    </row>
    <row r="12" spans="1:7" ht="33.75" x14ac:dyDescent="0.2">
      <c r="A12" s="25" t="s">
        <v>14</v>
      </c>
      <c r="B12" s="31" t="s">
        <v>56</v>
      </c>
      <c r="C12" s="27" t="s">
        <v>73</v>
      </c>
      <c r="D12" s="28" t="s">
        <v>60</v>
      </c>
      <c r="E12" s="32">
        <v>0.29470000000000002</v>
      </c>
      <c r="F12" s="30">
        <v>48.56</v>
      </c>
      <c r="G12" s="30">
        <f t="shared" si="0"/>
        <v>14.310632000000002</v>
      </c>
    </row>
    <row r="13" spans="1:7" ht="13.5" thickBot="1" x14ac:dyDescent="0.25">
      <c r="A13" s="169" t="s">
        <v>42</v>
      </c>
      <c r="B13" s="170"/>
      <c r="C13" s="170"/>
      <c r="D13" s="170"/>
      <c r="E13" s="170"/>
      <c r="F13" s="171"/>
      <c r="G13" s="33">
        <f>SUM(G2:G12)</f>
        <v>608.28256990000011</v>
      </c>
    </row>
  </sheetData>
  <mergeCells count="1">
    <mergeCell ref="A13:F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"/>
  <sheetViews>
    <sheetView workbookViewId="0">
      <selection activeCell="I10" sqref="I10"/>
    </sheetView>
  </sheetViews>
  <sheetFormatPr defaultRowHeight="12.75" x14ac:dyDescent="0.2"/>
  <cols>
    <col min="9" max="9" width="12.5" customWidth="1"/>
  </cols>
  <sheetData>
    <row r="1" spans="1:9" x14ac:dyDescent="0.2">
      <c r="A1" s="172" t="s">
        <v>80</v>
      </c>
      <c r="B1" s="173"/>
      <c r="C1" s="173"/>
      <c r="D1" s="173"/>
      <c r="E1" s="173"/>
      <c r="F1" s="173"/>
      <c r="G1" s="173"/>
      <c r="H1" s="174"/>
      <c r="I1" s="46" t="e">
        <f>SUM(#REF!)</f>
        <v>#REF!</v>
      </c>
    </row>
    <row r="2" spans="1:9" ht="56.25" x14ac:dyDescent="0.2">
      <c r="A2" s="47">
        <v>13</v>
      </c>
      <c r="B2" s="48" t="s">
        <v>81</v>
      </c>
      <c r="C2" s="49" t="s">
        <v>82</v>
      </c>
      <c r="D2" s="48" t="s">
        <v>83</v>
      </c>
      <c r="E2" s="48" t="s">
        <v>84</v>
      </c>
      <c r="F2" s="48" t="s">
        <v>85</v>
      </c>
      <c r="G2" s="48" t="s">
        <v>86</v>
      </c>
      <c r="H2" s="48" t="s">
        <v>87</v>
      </c>
      <c r="I2" s="48" t="s">
        <v>88</v>
      </c>
    </row>
    <row r="3" spans="1:9" ht="33.75" x14ac:dyDescent="0.2">
      <c r="A3" s="50">
        <v>1</v>
      </c>
      <c r="B3" s="51" t="s">
        <v>89</v>
      </c>
      <c r="C3" s="52" t="s">
        <v>90</v>
      </c>
      <c r="D3" s="53">
        <v>1</v>
      </c>
      <c r="E3" s="54">
        <v>90</v>
      </c>
      <c r="F3" s="54">
        <v>3.093</v>
      </c>
      <c r="G3" s="55">
        <f>D3*E3*F3</f>
        <v>278.37</v>
      </c>
      <c r="H3" s="53">
        <v>0.53</v>
      </c>
      <c r="I3" s="56">
        <f>TRUNC(G3*H3,2)</f>
        <v>147.53</v>
      </c>
    </row>
    <row r="4" spans="1:9" ht="67.5" x14ac:dyDescent="0.2">
      <c r="A4" s="50">
        <v>3</v>
      </c>
      <c r="B4" s="51" t="s">
        <v>91</v>
      </c>
      <c r="C4" s="52" t="s">
        <v>90</v>
      </c>
      <c r="D4" s="53">
        <v>1</v>
      </c>
      <c r="E4" s="54">
        <v>90</v>
      </c>
      <c r="F4" s="54">
        <v>8.1999999999999993</v>
      </c>
      <c r="G4" s="55">
        <f t="shared" ref="G4:G8" si="0">D4*E4*F4</f>
        <v>737.99999999999989</v>
      </c>
      <c r="H4" s="53">
        <v>0.53</v>
      </c>
      <c r="I4" s="56">
        <f t="shared" ref="I4:I8" si="1">TRUNC(G4*H4,2)</f>
        <v>391.14</v>
      </c>
    </row>
    <row r="5" spans="1:9" ht="22.5" x14ac:dyDescent="0.2">
      <c r="A5" s="50">
        <v>4</v>
      </c>
      <c r="B5" s="51" t="s">
        <v>92</v>
      </c>
      <c r="C5" s="57" t="s">
        <v>90</v>
      </c>
      <c r="D5" s="58">
        <v>1</v>
      </c>
      <c r="E5" s="54">
        <v>90</v>
      </c>
      <c r="F5" s="54">
        <v>10.1</v>
      </c>
      <c r="G5" s="55">
        <f t="shared" si="0"/>
        <v>909</v>
      </c>
      <c r="H5" s="53">
        <v>0.53</v>
      </c>
      <c r="I5" s="56">
        <f t="shared" si="1"/>
        <v>481.77</v>
      </c>
    </row>
    <row r="6" spans="1:9" ht="33.75" x14ac:dyDescent="0.2">
      <c r="A6" s="50">
        <v>5</v>
      </c>
      <c r="B6" s="51" t="s">
        <v>93</v>
      </c>
      <c r="C6" s="57" t="s">
        <v>90</v>
      </c>
      <c r="D6" s="58">
        <v>1</v>
      </c>
      <c r="E6" s="54">
        <v>90</v>
      </c>
      <c r="F6" s="54">
        <v>5.65</v>
      </c>
      <c r="G6" s="55">
        <f t="shared" si="0"/>
        <v>508.50000000000006</v>
      </c>
      <c r="H6" s="53">
        <v>0.53</v>
      </c>
      <c r="I6" s="56">
        <f t="shared" si="1"/>
        <v>269.5</v>
      </c>
    </row>
    <row r="7" spans="1:9" ht="67.5" x14ac:dyDescent="0.2">
      <c r="A7" s="50">
        <v>6</v>
      </c>
      <c r="B7" s="51" t="s">
        <v>94</v>
      </c>
      <c r="C7" s="57" t="s">
        <v>90</v>
      </c>
      <c r="D7" s="58">
        <v>1</v>
      </c>
      <c r="E7" s="54">
        <v>90</v>
      </c>
      <c r="F7" s="54">
        <v>5.13</v>
      </c>
      <c r="G7" s="55">
        <f t="shared" si="0"/>
        <v>461.7</v>
      </c>
      <c r="H7" s="53">
        <v>0.53</v>
      </c>
      <c r="I7" s="56">
        <f t="shared" si="1"/>
        <v>244.7</v>
      </c>
    </row>
    <row r="8" spans="1:9" ht="22.5" x14ac:dyDescent="0.2">
      <c r="A8" s="50">
        <v>10</v>
      </c>
      <c r="B8" s="51" t="s">
        <v>95</v>
      </c>
      <c r="C8" s="57" t="s">
        <v>90</v>
      </c>
      <c r="D8" s="58">
        <v>1</v>
      </c>
      <c r="E8" s="54">
        <v>90</v>
      </c>
      <c r="F8" s="54">
        <v>11.481</v>
      </c>
      <c r="G8" s="55">
        <f t="shared" si="0"/>
        <v>1033.29</v>
      </c>
      <c r="H8" s="53">
        <v>0.53</v>
      </c>
      <c r="I8" s="56">
        <f t="shared" si="1"/>
        <v>547.64</v>
      </c>
    </row>
    <row r="9" spans="1:9" ht="15" x14ac:dyDescent="0.2">
      <c r="A9" s="175" t="s">
        <v>96</v>
      </c>
      <c r="B9" s="176"/>
      <c r="C9" s="176"/>
      <c r="D9" s="176"/>
      <c r="E9" s="176"/>
      <c r="F9" s="176"/>
      <c r="G9" s="176"/>
      <c r="H9" s="176"/>
      <c r="I9" s="59">
        <f>SUM(I3:I8)</f>
        <v>2082.2800000000002</v>
      </c>
    </row>
    <row r="10" spans="1:9" ht="15" x14ac:dyDescent="0.2">
      <c r="A10" s="175" t="s">
        <v>97</v>
      </c>
      <c r="B10" s="176"/>
      <c r="C10" s="176"/>
      <c r="D10" s="176"/>
      <c r="E10" s="176"/>
      <c r="F10" s="176"/>
      <c r="G10" s="176"/>
      <c r="H10" s="176"/>
      <c r="I10" s="60" t="e">
        <f>(I9+I1+#REF!)*1.05</f>
        <v>#REF!</v>
      </c>
    </row>
    <row r="11" spans="1:9" ht="15" x14ac:dyDescent="0.2">
      <c r="A11" s="175" t="s">
        <v>98</v>
      </c>
      <c r="B11" s="177"/>
      <c r="C11" s="177"/>
      <c r="D11" s="177"/>
      <c r="E11" s="177"/>
      <c r="F11" s="177"/>
      <c r="G11" s="177"/>
      <c r="H11" s="61" t="e">
        <f>[1]BDI!#REF!</f>
        <v>#REF!</v>
      </c>
      <c r="I11" s="60" t="e">
        <f>H11*I10</f>
        <v>#REF!</v>
      </c>
    </row>
    <row r="12" spans="1:9" ht="15" x14ac:dyDescent="0.2">
      <c r="A12" s="178" t="s">
        <v>42</v>
      </c>
      <c r="B12" s="179"/>
      <c r="C12" s="179"/>
      <c r="D12" s="179"/>
      <c r="E12" s="179"/>
      <c r="F12" s="179"/>
      <c r="G12" s="179"/>
      <c r="H12" s="179"/>
      <c r="I12" s="60" t="e">
        <f>I11+I10</f>
        <v>#REF!</v>
      </c>
    </row>
  </sheetData>
  <mergeCells count="5">
    <mergeCell ref="A1:H1"/>
    <mergeCell ref="A9:H9"/>
    <mergeCell ref="A10:H10"/>
    <mergeCell ref="A11:G11"/>
    <mergeCell ref="A12:H1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2</vt:lpstr>
      <vt:lpstr>Plan1</vt:lpstr>
      <vt:lpstr>Plan2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ADMIN</cp:lastModifiedBy>
  <cp:lastPrinted>2018-08-13T12:19:34Z</cp:lastPrinted>
  <dcterms:created xsi:type="dcterms:W3CDTF">2018-07-19T13:51:24Z</dcterms:created>
  <dcterms:modified xsi:type="dcterms:W3CDTF">2018-08-15T16:38:12Z</dcterms:modified>
</cp:coreProperties>
</file>