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REFEITURA\FINISA\FINISA\2ª PARTE PAVER\LICITAÇÃO\"/>
    </mc:Choice>
  </mc:AlternateContent>
  <bookViews>
    <workbookView xWindow="0" yWindow="0" windowWidth="23040" windowHeight="8808" activeTab="4"/>
  </bookViews>
  <sheets>
    <sheet name="TRECHO 5" sheetId="1" r:id="rId1"/>
    <sheet name="TRECHO 6" sheetId="5" r:id="rId2"/>
    <sheet name="TRECHO 7" sheetId="6" r:id="rId3"/>
    <sheet name="PLANILHA GERAL" sheetId="4" r:id="rId4"/>
    <sheet name="CRONOGRAMA" sheetId="11" r:id="rId5"/>
  </sheets>
  <externalReferences>
    <externalReference r:id="rId6"/>
  </externalReferences>
  <definedNames>
    <definedName name="_xlnm.Database">TEXT(Import.DataBase,"mm-aaaa")</definedName>
    <definedName name="Import.DataBase">[1]DADOS!$A$38</definedName>
    <definedName name="Referencia.Descricao">IF(ISNUMBER([1]PO!linhaSINAPIxls),INDEX(INDIRECT("'[Referência "&amp;_xlnm.Database&amp;".xls]Banco'!$b:$g"),[1]PO!linhaSINAPIxls,3),"")</definedName>
    <definedName name="TipoOrçamento">"BASE"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0" i="11" l="1"/>
  <c r="H70" i="11" s="1"/>
  <c r="F69" i="11"/>
  <c r="F68" i="11"/>
  <c r="H68" i="11" s="1"/>
  <c r="D72" i="11"/>
  <c r="C71" i="11" s="1"/>
  <c r="F51" i="11"/>
  <c r="D54" i="11"/>
  <c r="C52" i="11" s="1"/>
  <c r="F31" i="11"/>
  <c r="C32" i="11"/>
  <c r="F11" i="11"/>
  <c r="H71" i="11"/>
  <c r="G68" i="11"/>
  <c r="F67" i="11"/>
  <c r="F53" i="11"/>
  <c r="F52" i="11"/>
  <c r="F50" i="11"/>
  <c r="E50" i="11"/>
  <c r="E51" i="11" s="1"/>
  <c r="F49" i="11"/>
  <c r="F33" i="11"/>
  <c r="F32" i="11"/>
  <c r="F30" i="11"/>
  <c r="E30" i="11"/>
  <c r="E31" i="11" s="1"/>
  <c r="F29" i="11"/>
  <c r="C9" i="11"/>
  <c r="F13" i="11"/>
  <c r="F12" i="11"/>
  <c r="F10" i="11"/>
  <c r="E10" i="11"/>
  <c r="E11" i="11" s="1"/>
  <c r="F9" i="11"/>
  <c r="H22" i="1"/>
  <c r="H19" i="1"/>
  <c r="E18" i="1"/>
  <c r="H25" i="6"/>
  <c r="H30" i="6"/>
  <c r="H29" i="6"/>
  <c r="H28" i="6"/>
  <c r="H27" i="6"/>
  <c r="H26" i="6"/>
  <c r="H22" i="6"/>
  <c r="H19" i="6"/>
  <c r="H18" i="6"/>
  <c r="H15" i="6"/>
  <c r="H14" i="6"/>
  <c r="H11" i="6"/>
  <c r="H30" i="5"/>
  <c r="H29" i="5"/>
  <c r="H28" i="5"/>
  <c r="H27" i="5"/>
  <c r="H26" i="5"/>
  <c r="H25" i="5"/>
  <c r="H22" i="5"/>
  <c r="H19" i="5"/>
  <c r="H18" i="5"/>
  <c r="H15" i="5"/>
  <c r="H14" i="5"/>
  <c r="H11" i="5"/>
  <c r="E34" i="11" l="1"/>
  <c r="E35" i="11" s="1"/>
  <c r="F54" i="11"/>
  <c r="F55" i="11" s="1"/>
  <c r="C67" i="11"/>
  <c r="H72" i="11"/>
  <c r="F72" i="11"/>
  <c r="E72" i="11" s="1"/>
  <c r="E73" i="11" s="1"/>
  <c r="C69" i="11"/>
  <c r="C50" i="11"/>
  <c r="C49" i="11"/>
  <c r="C53" i="11"/>
  <c r="C51" i="11"/>
  <c r="C31" i="11"/>
  <c r="C30" i="11"/>
  <c r="C10" i="11"/>
  <c r="C11" i="11"/>
  <c r="C12" i="11"/>
  <c r="C33" i="11"/>
  <c r="C13" i="11"/>
  <c r="C29" i="11"/>
  <c r="C68" i="11"/>
  <c r="C70" i="11"/>
  <c r="F73" i="11" l="1"/>
  <c r="H73" i="11" s="1"/>
  <c r="E14" i="11"/>
  <c r="E15" i="11" s="1"/>
  <c r="G72" i="11"/>
  <c r="G73" i="11" s="1"/>
  <c r="C54" i="11"/>
  <c r="C72" i="11"/>
  <c r="E54" i="11"/>
  <c r="E55" i="11" s="1"/>
  <c r="C34" i="11"/>
  <c r="C14" i="11"/>
  <c r="H26" i="1" l="1"/>
  <c r="H27" i="1"/>
  <c r="H28" i="1"/>
  <c r="H29" i="1"/>
  <c r="H30" i="1"/>
  <c r="H25" i="1"/>
  <c r="H18" i="1"/>
  <c r="H15" i="1"/>
  <c r="H14" i="1"/>
  <c r="I14" i="1" s="1"/>
  <c r="H11" i="1"/>
  <c r="I11" i="1" s="1"/>
  <c r="H14" i="4" l="1"/>
  <c r="F14" i="4" l="1"/>
  <c r="N14" i="4"/>
  <c r="L14" i="4"/>
  <c r="J14" i="4"/>
  <c r="Q14" i="4" l="1"/>
  <c r="Q15" i="4" s="1"/>
  <c r="E19" i="1" l="1"/>
  <c r="E19" i="5"/>
  <c r="E19" i="6"/>
  <c r="E18" i="6" s="1"/>
  <c r="I30" i="6" l="1"/>
  <c r="I29" i="6"/>
  <c r="I28" i="6"/>
  <c r="I27" i="6"/>
  <c r="I26" i="6"/>
  <c r="I25" i="6"/>
  <c r="I22" i="6"/>
  <c r="I23" i="6" s="1"/>
  <c r="I15" i="6"/>
  <c r="I14" i="6"/>
  <c r="I11" i="6"/>
  <c r="I12" i="6" s="1"/>
  <c r="I30" i="5"/>
  <c r="I29" i="5"/>
  <c r="I28" i="5"/>
  <c r="I27" i="5"/>
  <c r="I26" i="5"/>
  <c r="I25" i="5"/>
  <c r="I22" i="5"/>
  <c r="I23" i="5" s="1"/>
  <c r="E18" i="5"/>
  <c r="I15" i="5"/>
  <c r="I14" i="5"/>
  <c r="I11" i="5"/>
  <c r="I12" i="5" s="1"/>
  <c r="I25" i="1"/>
  <c r="I30" i="1"/>
  <c r="I29" i="1"/>
  <c r="I28" i="1"/>
  <c r="I27" i="1"/>
  <c r="I26" i="1"/>
  <c r="I22" i="1"/>
  <c r="I23" i="1" s="1"/>
  <c r="I15" i="1"/>
  <c r="I31" i="6" l="1"/>
  <c r="I31" i="5"/>
  <c r="I18" i="5"/>
  <c r="I31" i="1"/>
  <c r="I19" i="6"/>
  <c r="I19" i="5"/>
  <c r="I18" i="6"/>
  <c r="I16" i="6"/>
  <c r="I16" i="5"/>
  <c r="I16" i="1"/>
  <c r="I18" i="1"/>
  <c r="I12" i="1"/>
  <c r="I20" i="6" l="1"/>
  <c r="I32" i="6" s="1"/>
  <c r="I20" i="5"/>
  <c r="I32" i="5" s="1"/>
  <c r="I19" i="1"/>
  <c r="I20" i="1" s="1"/>
  <c r="I32" i="1" s="1"/>
</calcChain>
</file>

<file path=xl/sharedStrings.xml><?xml version="1.0" encoding="utf-8"?>
<sst xmlns="http://schemas.openxmlformats.org/spreadsheetml/2006/main" count="411" uniqueCount="108">
  <si>
    <t>1.</t>
  </si>
  <si>
    <t>Item</t>
  </si>
  <si>
    <t>2.</t>
  </si>
  <si>
    <t>2.1</t>
  </si>
  <si>
    <t>ASSENTAMENTO DE GUIA (MEIO-FIO), CONFECCIONADA EM CONCRETO PRÉ-FABRICADO, DIMENSÕES 100X15X13X30 CM (COMPRIMENTO X BASE INFERIOR X BASE SUPERIOR X ALTURA), PARA VIAS URBANAS (USO VIÁRIO). AF_06/2016</t>
  </si>
  <si>
    <t>m</t>
  </si>
  <si>
    <t>3.</t>
  </si>
  <si>
    <t>3.2</t>
  </si>
  <si>
    <t>m²</t>
  </si>
  <si>
    <t>TOTAL</t>
  </si>
  <si>
    <t>2.3</t>
  </si>
  <si>
    <t>ESCAVAÇÃO MANUAL DE VALA COM PROFUNDIDADE MENOR OU IGUAL A 1,30 M. AF_03/2016</t>
  </si>
  <si>
    <t>m³</t>
  </si>
  <si>
    <t>m³xkm</t>
  </si>
  <si>
    <t>SINALIZAÇÃO VERTICAL</t>
  </si>
  <si>
    <t>74157/004</t>
  </si>
  <si>
    <t>4.1</t>
  </si>
  <si>
    <t>ESCAVAÇÃO MANUAL PARA BLOCO DE COROAMENTO OU SAPATA, SEM PREVISÃO DE FÔRMA. AF_06/2017</t>
  </si>
  <si>
    <t>CONCRETO FCK = 25MPA, TRAÇO 1:2,3:2,7 (CIMENTO/ AREIA MÉDIA/ BRITA 1)  - PREPARO MECÂNICO COM BETONEIRA 400 L. AF_07/2016</t>
  </si>
  <si>
    <t>LANCAMENTO/APLICACAO MANUAL DE CONCRETO EM FUNDACOES</t>
  </si>
  <si>
    <t>5.1</t>
  </si>
  <si>
    <t>5.2</t>
  </si>
  <si>
    <t>5.3</t>
  </si>
  <si>
    <t>5.4</t>
  </si>
  <si>
    <t>5.5</t>
  </si>
  <si>
    <t>3.1</t>
  </si>
  <si>
    <t>PAVIMENTAÇÃO DE BLOCOS INTERTRAVADOS ESPESSURA DE 8 CM, FCK 35 MPA</t>
  </si>
  <si>
    <t>REFORÇO DA BASE COM BRITA GRADUADA</t>
  </si>
  <si>
    <t>SERVIÇOS INICIAIS</t>
  </si>
  <si>
    <t>MEIO-FIO</t>
  </si>
  <si>
    <t>CRONOGRAMA FÍSICO FINANCEIRO</t>
  </si>
  <si>
    <t>( X  ) GLOBAL          (     ) INDIVIDUAL</t>
  </si>
  <si>
    <t>DISCRIMINAÇÃO DOS SERVIÇOS</t>
  </si>
  <si>
    <t>Peso</t>
  </si>
  <si>
    <t>MESES</t>
  </si>
  <si>
    <t>%</t>
  </si>
  <si>
    <t>Mês 1</t>
  </si>
  <si>
    <t>Mês 2</t>
  </si>
  <si>
    <t>Mês 3</t>
  </si>
  <si>
    <t>Mês 4</t>
  </si>
  <si>
    <t>(R$)</t>
  </si>
  <si>
    <t>R$</t>
  </si>
  <si>
    <t>SIMPLES</t>
  </si>
  <si>
    <t>ACUMULADO</t>
  </si>
  <si>
    <t>Valor das Obras e serviços</t>
  </si>
  <si>
    <t>PAVIMENTAÇÃO DE BLOCOS INTERTRAVADOS</t>
  </si>
  <si>
    <t>EXECUÇÃO DE VIA EM PISO INTERTRAVADO, COM BLOCO 16 FACES DE 22 X 11 CM, ESPESSURA 8 CM. AF_12/2015</t>
  </si>
  <si>
    <t>PLANILHA ORÇAMENTARIA</t>
  </si>
  <si>
    <r>
      <rPr>
        <b/>
        <sz val="10"/>
        <color rgb="FF000000"/>
        <rFont val="Arial"/>
        <family val="2"/>
      </rPr>
      <t>PROPONENTE:</t>
    </r>
    <r>
      <rPr>
        <sz val="10"/>
        <color rgb="FF000000"/>
        <rFont val="Arial"/>
        <family val="2"/>
      </rPr>
      <t xml:space="preserve"> MUNICÍPIO DE SÃO JOSÉ DO OURO</t>
    </r>
  </si>
  <si>
    <r>
      <rPr>
        <b/>
        <sz val="10"/>
        <color rgb="FF000000"/>
        <rFont val="Arial"/>
        <family val="2"/>
      </rPr>
      <t xml:space="preserve">MODALIDADE: </t>
    </r>
    <r>
      <rPr>
        <sz val="10"/>
        <color rgb="FF000000"/>
        <rFont val="Arial"/>
        <family val="2"/>
      </rPr>
      <t>EMPREITADA GLOBAL</t>
    </r>
  </si>
  <si>
    <r>
      <rPr>
        <b/>
        <sz val="10"/>
        <color rgb="FF000000"/>
        <rFont val="Arial"/>
        <family val="2"/>
      </rPr>
      <t>MUNICÍPIO/UF:</t>
    </r>
    <r>
      <rPr>
        <sz val="10"/>
        <color rgb="FF000000"/>
        <rFont val="Arial"/>
        <family val="2"/>
      </rPr>
      <t xml:space="preserve"> SÃO JOSÉ DO OURO/RS</t>
    </r>
  </si>
  <si>
    <t>SINAPI DATA BASE:</t>
  </si>
  <si>
    <t>DESONERADO:</t>
  </si>
  <si>
    <t>BDI</t>
  </si>
  <si>
    <t>SIM</t>
  </si>
  <si>
    <t>ITEM</t>
  </si>
  <si>
    <t>FONTE</t>
  </si>
  <si>
    <t>CÓDIGO</t>
  </si>
  <si>
    <t>DESCRIÇÃO</t>
  </si>
  <si>
    <t>UNIDADE</t>
  </si>
  <si>
    <t>QUANTIDADE</t>
  </si>
  <si>
    <t>CUSTO UNITÁRIO (R$)</t>
  </si>
  <si>
    <t>PREÇO TOTAL (R$)</t>
  </si>
  <si>
    <t>TOTAL DO ITEM 1</t>
  </si>
  <si>
    <t>TOTAL DO ITEM 2</t>
  </si>
  <si>
    <t>TOTAL DO ITEM 3</t>
  </si>
  <si>
    <t>TOTAL DO ITEM 4</t>
  </si>
  <si>
    <t>TOTAL DO ITEM 5</t>
  </si>
  <si>
    <t>Foi considerado arredondamento de duas casas decimais para Quantidade; Custo Unitário; BDI; Preço Unitário; Preço Total.</t>
  </si>
  <si>
    <t>SERVICOS TOPOGRAFICOS PARA PAVIMENTACAO, INCLUSIVE NOTA DE SERVICOS, ACOMPANHAMENTO E GREIDE</t>
  </si>
  <si>
    <t>SINAPI</t>
  </si>
  <si>
    <t>1.2</t>
  </si>
  <si>
    <r>
      <rPr>
        <b/>
        <sz val="10"/>
        <color rgb="FF000000"/>
        <rFont val="Arial"/>
        <family val="2"/>
      </rPr>
      <t xml:space="preserve">OBJETO: </t>
    </r>
    <r>
      <rPr>
        <sz val="10"/>
        <color rgb="FF000000"/>
        <rFont val="Arial"/>
        <family val="2"/>
      </rPr>
      <t>PAVIMENTAÇÃO DE BLOCOS INTERTRAVADOS NO PERIMETRO URBANO DO MUNICÍPIO DE SÃO JOSÉ DO OURO/RS</t>
    </r>
  </si>
  <si>
    <t>TRANSPORTE COMERCIAL DE BRITA</t>
  </si>
  <si>
    <t>DAER</t>
  </si>
  <si>
    <t>73916/2</t>
  </si>
  <si>
    <t>5.6</t>
  </si>
  <si>
    <t>SINAPI-I</t>
  </si>
  <si>
    <t>TUBO ACO GALVANIZADO COM COSTURA, CLASSE MEDIA, DN 2", E = *3,65* MM, PESO *5,10* KG/M (NBR 5580)</t>
  </si>
  <si>
    <t>PLACA DE ACO ESMALTADA PARA IDENTIFICACAO DE RUA, *45 CM X 20* CM</t>
  </si>
  <si>
    <t>UNID</t>
  </si>
  <si>
    <t xml:space="preserve">PLACA TODA REFLETIVA TIPO I </t>
  </si>
  <si>
    <t>PLANILHA ORÇAMENTARIA TRECHOS</t>
  </si>
  <si>
    <r>
      <rPr>
        <b/>
        <sz val="10"/>
        <color rgb="FF000000"/>
        <rFont val="Arial"/>
        <family val="2"/>
      </rPr>
      <t xml:space="preserve">OBJETO: </t>
    </r>
    <r>
      <rPr>
        <sz val="10"/>
        <color rgb="FF000000"/>
        <rFont val="Arial"/>
        <family val="2"/>
      </rPr>
      <t>PAVIMENTAÇÃO ASFÁLTICA NO PERIMETRO URBANO DO MUNICÍPIO DE SÃO JOSÉ DO OURO/RS</t>
    </r>
  </si>
  <si>
    <t>PAVIMENTAÇÃO ASFÁLTICA EM CBUQ</t>
  </si>
  <si>
    <t>SERVIÇOS INICIAIS (R$)</t>
  </si>
  <si>
    <t>PAVIMENTAÇÃO POR TRECHOS</t>
  </si>
  <si>
    <t>1.1</t>
  </si>
  <si>
    <t>1.3</t>
  </si>
  <si>
    <t>TOTAL 1</t>
  </si>
  <si>
    <t>PREÇO TOTAL</t>
  </si>
  <si>
    <t>MEIO-FIO (R$)</t>
  </si>
  <si>
    <t>REFORÇO DA BASE COM BRITA GRADUADA (R$)</t>
  </si>
  <si>
    <t>PAVIMENTAÇÃO EM BLOCOS INTERTRAVADOS  (R$)</t>
  </si>
  <si>
    <t>SINALIZAÇÃO VERTICAL  (R$)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</si>
  <si>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JOÃO DA SILVA BORGES - TRECHO 5</t>
    </r>
  </si>
  <si>
    <t>PREÇO UNITÁRIO (R$) + BDI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</si>
  <si>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JOSÉ GUISOLFI - TRECHO 6</t>
    </r>
  </si>
  <si>
    <t>PREÇO UNITÁRIO (R$)+BDI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</si>
  <si>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PEDRO LOTTICI - TRECHO 7</t>
    </r>
  </si>
  <si>
    <t>PEDRA BRITADA OU BICA CORRIDA, NAO CLASSIFICADA (POSTO PEDREIRA/FORNECEDOR, SEM FRETE)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</si>
  <si>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TRECHO 05, TRECHO 06, TRECHO 07</t>
    </r>
  </si>
  <si>
    <t>RUA JOÃO DA SILVA BORGES - TRECHO 5</t>
  </si>
  <si>
    <t>RUA JOSÉ GUISOLFI - TRECHO 6</t>
  </si>
  <si>
    <t>RUA PEDRO LOTTICI - TRECHO 7</t>
  </si>
  <si>
    <r>
      <rPr>
        <b/>
        <sz val="10"/>
        <color rgb="FF000000"/>
        <rFont val="Arial"/>
        <family val="2"/>
      </rPr>
      <t>OBJETO:</t>
    </r>
    <r>
      <rPr>
        <sz val="10"/>
        <color rgb="FF000000"/>
        <rFont val="Arial"/>
        <family val="2"/>
      </rPr>
      <t xml:space="preserve"> PAVIMENTAÇÃO DE BLOCOS INTERTRAVADOS NO PERIMETRO URBANO DO MUNICÍPIO DE SÃO JOSÉ DO OURO/RS</t>
    </r>
  </si>
  <si>
    <t>REFORÇO DA BASE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</si>
  <si>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TRECHO 5, TRECHO 6, TRECHO 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</si>
</sst>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.00;[Red]0.00"/>
    <numFmt numFmtId="165" formatCode="m\.dd\.yy;@"/>
    <numFmt numFmtId="166" formatCode="&quot;R$&quot;#,##0.00"/>
    <numFmt numFmtId="167" formatCode="_(* #,##0.00_);_(* \(#,##0.00\);_(* &quot;&quot;??_);_(@_)"/>
  </numFmts>
  <fonts count="2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Calibri"/>
      <family val="2"/>
      <scheme val="minor"/>
    </font>
    <font>
      <sz val="8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80808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43" fontId="9" fillId="0" borderId="0" applyFont="0" applyFill="0" applyBorder="0" applyAlignment="0" applyProtection="0"/>
  </cellStyleXfs>
  <cellXfs count="226">
    <xf numFmtId="0" fontId="0" fillId="0" borderId="0" xfId="0"/>
    <xf numFmtId="0" fontId="5" fillId="2" borderId="7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shrinkToFit="1"/>
    </xf>
    <xf numFmtId="0" fontId="5" fillId="2" borderId="9" xfId="0" applyFont="1" applyFill="1" applyBorder="1"/>
    <xf numFmtId="0" fontId="3" fillId="0" borderId="7" xfId="0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shrinkToFit="1"/>
    </xf>
    <xf numFmtId="165" fontId="6" fillId="0" borderId="1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wrapText="1"/>
    </xf>
    <xf numFmtId="166" fontId="2" fillId="0" borderId="9" xfId="0" applyNumberFormat="1" applyFont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wrapText="1"/>
    </xf>
    <xf numFmtId="2" fontId="6" fillId="0" borderId="18" xfId="0" applyNumberFormat="1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top" wrapText="1"/>
    </xf>
    <xf numFmtId="4" fontId="6" fillId="0" borderId="8" xfId="0" applyNumberFormat="1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left" vertical="top" wrapText="1"/>
    </xf>
    <xf numFmtId="166" fontId="4" fillId="2" borderId="9" xfId="0" applyNumberFormat="1" applyFont="1" applyFill="1" applyBorder="1" applyAlignment="1">
      <alignment horizontal="right" vertical="top" shrinkToFit="1"/>
    </xf>
    <xf numFmtId="164" fontId="4" fillId="2" borderId="9" xfId="0" applyNumberFormat="1" applyFont="1" applyFill="1" applyBorder="1" applyAlignment="1">
      <alignment horizontal="right" vertical="top" shrinkToFit="1"/>
    </xf>
    <xf numFmtId="165" fontId="6" fillId="0" borderId="3" xfId="0" applyNumberFormat="1" applyFont="1" applyFill="1" applyBorder="1" applyAlignment="1">
      <alignment horizontal="right" vertical="center" shrinkToFit="1"/>
    </xf>
    <xf numFmtId="0" fontId="3" fillId="0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wrapText="1"/>
    </xf>
    <xf numFmtId="164" fontId="4" fillId="2" borderId="19" xfId="0" applyNumberFormat="1" applyFont="1" applyFill="1" applyBorder="1" applyAlignment="1">
      <alignment horizontal="right" vertical="top" shrinkToFit="1"/>
    </xf>
    <xf numFmtId="166" fontId="4" fillId="2" borderId="19" xfId="0" applyNumberFormat="1" applyFont="1" applyFill="1" applyBorder="1" applyAlignment="1">
      <alignment horizontal="right" vertical="top" shrinkToFit="1"/>
    </xf>
    <xf numFmtId="166" fontId="11" fillId="0" borderId="9" xfId="0" applyNumberFormat="1" applyFont="1" applyBorder="1" applyAlignment="1">
      <alignment horizontal="center" vertical="center"/>
    </xf>
    <xf numFmtId="0" fontId="7" fillId="0" borderId="9" xfId="0" applyFont="1" applyBorder="1"/>
    <xf numFmtId="0" fontId="14" fillId="0" borderId="9" xfId="0" applyFont="1" applyBorder="1"/>
    <xf numFmtId="0" fontId="14" fillId="0" borderId="16" xfId="0" applyFont="1" applyBorder="1"/>
    <xf numFmtId="0" fontId="14" fillId="0" borderId="20" xfId="0" applyFont="1" applyBorder="1"/>
    <xf numFmtId="0" fontId="14" fillId="0" borderId="10" xfId="0" applyFont="1" applyBorder="1"/>
    <xf numFmtId="0" fontId="0" fillId="0" borderId="0" xfId="0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center" vertical="top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vertical="top"/>
    </xf>
    <xf numFmtId="0" fontId="4" fillId="2" borderId="4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vertical="top" wrapText="1"/>
    </xf>
    <xf numFmtId="165" fontId="6" fillId="0" borderId="9" xfId="0" applyNumberFormat="1" applyFont="1" applyFill="1" applyBorder="1" applyAlignment="1">
      <alignment horizontal="right" vertical="center" shrinkToFit="1"/>
    </xf>
    <xf numFmtId="0" fontId="4" fillId="2" borderId="19" xfId="0" applyFont="1" applyFill="1" applyBorder="1" applyAlignment="1">
      <alignment horizontal="right" vertical="top" wrapText="1"/>
    </xf>
    <xf numFmtId="0" fontId="5" fillId="2" borderId="14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left" wrapText="1"/>
    </xf>
    <xf numFmtId="0" fontId="3" fillId="0" borderId="2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166" fontId="11" fillId="0" borderId="18" xfId="0" applyNumberFormat="1" applyFont="1" applyBorder="1" applyAlignment="1">
      <alignment horizontal="center" vertical="center"/>
    </xf>
    <xf numFmtId="0" fontId="0" fillId="0" borderId="0" xfId="0" applyBorder="1"/>
    <xf numFmtId="0" fontId="8" fillId="0" borderId="3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top" wrapText="1"/>
    </xf>
    <xf numFmtId="165" fontId="6" fillId="0" borderId="9" xfId="0" applyNumberFormat="1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36" xfId="0" applyFont="1" applyFill="1" applyBorder="1" applyAlignment="1">
      <alignment vertical="center" wrapText="1"/>
    </xf>
    <xf numFmtId="0" fontId="18" fillId="0" borderId="18" xfId="0" applyFont="1" applyFill="1" applyBorder="1" applyAlignment="1">
      <alignment horizontal="center" vertical="top" wrapText="1"/>
    </xf>
    <xf numFmtId="166" fontId="1" fillId="5" borderId="22" xfId="0" applyNumberFormat="1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right" vertical="center" shrinkToFit="1"/>
    </xf>
    <xf numFmtId="165" fontId="6" fillId="5" borderId="9" xfId="0" applyNumberFormat="1" applyFont="1" applyFill="1" applyBorder="1" applyAlignment="1">
      <alignment horizontal="center" vertical="center" shrinkToFi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2" fontId="6" fillId="5" borderId="9" xfId="0" applyNumberFormat="1" applyFont="1" applyFill="1" applyBorder="1" applyAlignment="1">
      <alignment horizontal="center" vertical="center" shrinkToFit="1"/>
    </xf>
    <xf numFmtId="0" fontId="3" fillId="5" borderId="2" xfId="0" applyFont="1" applyFill="1" applyBorder="1" applyAlignment="1">
      <alignment horizontal="center" vertical="center" wrapText="1"/>
    </xf>
    <xf numFmtId="166" fontId="2" fillId="5" borderId="9" xfId="0" applyNumberFormat="1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left" vertical="top" wrapText="1"/>
    </xf>
    <xf numFmtId="2" fontId="6" fillId="5" borderId="18" xfId="0" applyNumberFormat="1" applyFont="1" applyFill="1" applyBorder="1" applyAlignment="1">
      <alignment horizontal="center" vertical="center" shrinkToFit="1"/>
    </xf>
    <xf numFmtId="0" fontId="3" fillId="5" borderId="5" xfId="0" applyFont="1" applyFill="1" applyBorder="1" applyAlignment="1">
      <alignment horizontal="center" vertical="center" wrapText="1"/>
    </xf>
    <xf numFmtId="2" fontId="6" fillId="5" borderId="4" xfId="0" applyNumberFormat="1" applyFont="1" applyFill="1" applyBorder="1" applyAlignment="1">
      <alignment horizontal="center" vertical="center" shrinkToFit="1"/>
    </xf>
    <xf numFmtId="0" fontId="3" fillId="5" borderId="9" xfId="0" applyFont="1" applyFill="1" applyBorder="1" applyAlignment="1">
      <alignment horizontal="center" vertical="center" wrapText="1"/>
    </xf>
    <xf numFmtId="166" fontId="11" fillId="5" borderId="18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wrapText="1"/>
    </xf>
    <xf numFmtId="0" fontId="14" fillId="0" borderId="9" xfId="0" applyFont="1" applyBorder="1" applyAlignment="1">
      <alignment horizontal="center"/>
    </xf>
    <xf numFmtId="0" fontId="0" fillId="0" borderId="38" xfId="0" applyFill="1" applyBorder="1" applyAlignment="1">
      <alignment horizontal="left" vertical="top"/>
    </xf>
    <xf numFmtId="17" fontId="17" fillId="0" borderId="0" xfId="0" applyNumberFormat="1" applyFont="1" applyFill="1" applyBorder="1" applyAlignment="1">
      <alignment horizontal="center" vertical="top"/>
    </xf>
    <xf numFmtId="10" fontId="17" fillId="0" borderId="0" xfId="0" applyNumberFormat="1" applyFont="1" applyFill="1" applyBorder="1" applyAlignment="1">
      <alignment horizontal="center" vertical="top"/>
    </xf>
    <xf numFmtId="0" fontId="4" fillId="0" borderId="4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166" fontId="6" fillId="0" borderId="0" xfId="0" applyNumberFormat="1" applyFont="1" applyFill="1" applyBorder="1" applyAlignment="1">
      <alignment horizontal="center" vertical="top"/>
    </xf>
    <xf numFmtId="0" fontId="8" fillId="0" borderId="35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 vertical="center" wrapText="1"/>
    </xf>
    <xf numFmtId="0" fontId="17" fillId="0" borderId="29" xfId="0" applyFont="1" applyFill="1" applyBorder="1" applyAlignment="1">
      <alignment horizontal="left" vertical="top"/>
    </xf>
    <xf numFmtId="0" fontId="17" fillId="0" borderId="29" xfId="0" applyFont="1" applyFill="1" applyBorder="1" applyAlignment="1">
      <alignment horizontal="center" vertical="top"/>
    </xf>
    <xf numFmtId="0" fontId="17" fillId="0" borderId="30" xfId="0" applyFont="1" applyFill="1" applyBorder="1" applyAlignment="1">
      <alignment horizontal="center" vertical="top"/>
    </xf>
    <xf numFmtId="0" fontId="8" fillId="0" borderId="35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vertical="top"/>
    </xf>
    <xf numFmtId="0" fontId="17" fillId="0" borderId="49" xfId="0" applyFont="1" applyFill="1" applyBorder="1" applyAlignment="1">
      <alignment vertical="top"/>
    </xf>
    <xf numFmtId="0" fontId="17" fillId="0" borderId="50" xfId="0" applyFont="1" applyFill="1" applyBorder="1" applyAlignment="1">
      <alignment horizontal="left" vertical="top"/>
    </xf>
    <xf numFmtId="0" fontId="17" fillId="0" borderId="30" xfId="0" applyFont="1" applyFill="1" applyBorder="1" applyAlignment="1">
      <alignment horizontal="left" vertical="top"/>
    </xf>
    <xf numFmtId="0" fontId="18" fillId="0" borderId="28" xfId="0" applyFont="1" applyFill="1" applyBorder="1" applyAlignment="1">
      <alignment horizontal="center" vertical="top" wrapText="1"/>
    </xf>
    <xf numFmtId="17" fontId="17" fillId="0" borderId="21" xfId="0" applyNumberFormat="1" applyFont="1" applyFill="1" applyBorder="1" applyAlignment="1">
      <alignment horizontal="center" vertical="top"/>
    </xf>
    <xf numFmtId="0" fontId="18" fillId="0" borderId="18" xfId="0" applyFont="1" applyFill="1" applyBorder="1" applyAlignment="1">
      <alignment horizontal="center" vertical="center"/>
    </xf>
    <xf numFmtId="2" fontId="17" fillId="0" borderId="21" xfId="0" applyNumberFormat="1" applyFont="1" applyFill="1" applyBorder="1" applyAlignment="1">
      <alignment horizontal="center" vertical="top"/>
    </xf>
    <xf numFmtId="0" fontId="18" fillId="0" borderId="0" xfId="0" applyFont="1" applyFill="1" applyBorder="1" applyAlignment="1">
      <alignment vertical="top"/>
    </xf>
    <xf numFmtId="17" fontId="17" fillId="0" borderId="29" xfId="0" applyNumberFormat="1" applyFont="1" applyFill="1" applyBorder="1" applyAlignment="1">
      <alignment horizontal="center" vertical="top"/>
    </xf>
    <xf numFmtId="0" fontId="0" fillId="0" borderId="49" xfId="0" applyBorder="1"/>
    <xf numFmtId="0" fontId="14" fillId="0" borderId="11" xfId="0" applyFont="1" applyBorder="1"/>
    <xf numFmtId="2" fontId="14" fillId="0" borderId="9" xfId="0" applyNumberFormat="1" applyFont="1" applyBorder="1" applyProtection="1"/>
    <xf numFmtId="43" fontId="7" fillId="0" borderId="9" xfId="2" applyFont="1" applyBorder="1" applyProtection="1">
      <protection locked="0"/>
    </xf>
    <xf numFmtId="43" fontId="14" fillId="0" borderId="9" xfId="2" applyFont="1" applyBorder="1"/>
    <xf numFmtId="43" fontId="14" fillId="0" borderId="9" xfId="2" applyFont="1" applyBorder="1" applyProtection="1">
      <protection locked="0"/>
    </xf>
    <xf numFmtId="43" fontId="14" fillId="0" borderId="10" xfId="2" applyFont="1" applyBorder="1" applyProtection="1">
      <protection locked="0"/>
    </xf>
    <xf numFmtId="43" fontId="14" fillId="0" borderId="9" xfId="0" applyNumberFormat="1" applyFont="1" applyBorder="1" applyProtection="1"/>
    <xf numFmtId="43" fontId="14" fillId="0" borderId="16" xfId="2" applyFont="1" applyBorder="1"/>
    <xf numFmtId="167" fontId="14" fillId="0" borderId="9" xfId="2" applyNumberFormat="1" applyFont="1" applyBorder="1"/>
    <xf numFmtId="167" fontId="14" fillId="0" borderId="10" xfId="2" applyNumberFormat="1" applyFont="1" applyBorder="1"/>
    <xf numFmtId="43" fontId="14" fillId="0" borderId="20" xfId="2" applyFont="1" applyBorder="1"/>
    <xf numFmtId="43" fontId="14" fillId="0" borderId="58" xfId="2" applyFont="1" applyBorder="1"/>
    <xf numFmtId="0" fontId="0" fillId="0" borderId="0" xfId="0" applyProtection="1">
      <protection locked="0"/>
    </xf>
    <xf numFmtId="0" fontId="16" fillId="3" borderId="52" xfId="0" applyFont="1" applyFill="1" applyBorder="1" applyAlignment="1">
      <alignment horizontal="center" vertical="top"/>
    </xf>
    <xf numFmtId="0" fontId="16" fillId="3" borderId="53" xfId="0" applyFont="1" applyFill="1" applyBorder="1" applyAlignment="1">
      <alignment horizontal="center" vertical="top"/>
    </xf>
    <xf numFmtId="165" fontId="10" fillId="0" borderId="23" xfId="0" applyNumberFormat="1" applyFont="1" applyFill="1" applyBorder="1" applyAlignment="1">
      <alignment horizontal="right" vertical="center" shrinkToFit="1"/>
    </xf>
    <xf numFmtId="165" fontId="10" fillId="0" borderId="33" xfId="0" applyNumberFormat="1" applyFont="1" applyFill="1" applyBorder="1" applyAlignment="1">
      <alignment horizontal="right" vertical="center" shrinkToFit="1"/>
    </xf>
    <xf numFmtId="165" fontId="10" fillId="0" borderId="24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19" fillId="4" borderId="32" xfId="0" applyFont="1" applyFill="1" applyBorder="1" applyAlignment="1">
      <alignment horizontal="center" vertical="center"/>
    </xf>
    <xf numFmtId="0" fontId="19" fillId="4" borderId="33" xfId="0" applyFont="1" applyFill="1" applyBorder="1" applyAlignment="1">
      <alignment horizontal="center" vertical="center"/>
    </xf>
    <xf numFmtId="165" fontId="10" fillId="0" borderId="10" xfId="0" applyNumberFormat="1" applyFont="1" applyFill="1" applyBorder="1" applyAlignment="1">
      <alignment horizontal="right" vertical="center" shrinkToFit="1"/>
    </xf>
    <xf numFmtId="165" fontId="10" fillId="0" borderId="12" xfId="0" applyNumberFormat="1" applyFont="1" applyFill="1" applyBorder="1" applyAlignment="1">
      <alignment horizontal="right" vertical="center" shrinkToFit="1"/>
    </xf>
    <xf numFmtId="165" fontId="10" fillId="0" borderId="11" xfId="0" applyNumberFormat="1" applyFont="1" applyFill="1" applyBorder="1" applyAlignment="1">
      <alignment horizontal="right" vertical="center" shrinkToFit="1"/>
    </xf>
    <xf numFmtId="165" fontId="10" fillId="5" borderId="27" xfId="0" applyNumberFormat="1" applyFont="1" applyFill="1" applyBorder="1" applyAlignment="1">
      <alignment horizontal="right" vertical="center" shrinkToFit="1"/>
    </xf>
    <xf numFmtId="165" fontId="10" fillId="5" borderId="17" xfId="0" applyNumberFormat="1" applyFont="1" applyFill="1" applyBorder="1" applyAlignment="1">
      <alignment horizontal="right" vertical="center" shrinkToFit="1"/>
    </xf>
    <xf numFmtId="165" fontId="10" fillId="5" borderId="28" xfId="0" applyNumberFormat="1" applyFont="1" applyFill="1" applyBorder="1" applyAlignment="1">
      <alignment horizontal="right" vertical="center" shrinkToFit="1"/>
    </xf>
    <xf numFmtId="165" fontId="10" fillId="0" borderId="27" xfId="0" applyNumberFormat="1" applyFont="1" applyFill="1" applyBorder="1" applyAlignment="1">
      <alignment horizontal="right" vertical="center" shrinkToFit="1"/>
    </xf>
    <xf numFmtId="165" fontId="10" fillId="0" borderId="17" xfId="0" applyNumberFormat="1" applyFont="1" applyFill="1" applyBorder="1" applyAlignment="1">
      <alignment horizontal="right" vertical="center" shrinkToFit="1"/>
    </xf>
    <xf numFmtId="165" fontId="10" fillId="0" borderId="28" xfId="0" applyNumberFormat="1" applyFont="1" applyFill="1" applyBorder="1" applyAlignment="1">
      <alignment horizontal="right" vertical="center" shrinkToFit="1"/>
    </xf>
    <xf numFmtId="0" fontId="18" fillId="0" borderId="27" xfId="0" applyFont="1" applyFill="1" applyBorder="1" applyAlignment="1">
      <alignment horizontal="center" vertical="top" wrapText="1"/>
    </xf>
    <xf numFmtId="0" fontId="17" fillId="0" borderId="28" xfId="0" applyFont="1" applyFill="1" applyBorder="1" applyAlignment="1">
      <alignment horizontal="center" vertical="top" wrapText="1"/>
    </xf>
    <xf numFmtId="0" fontId="18" fillId="0" borderId="27" xfId="0" applyFont="1" applyFill="1" applyBorder="1" applyAlignment="1">
      <alignment horizontal="center" vertical="top"/>
    </xf>
    <xf numFmtId="0" fontId="18" fillId="0" borderId="17" xfId="0" applyFont="1" applyFill="1" applyBorder="1" applyAlignment="1">
      <alignment horizontal="center" vertical="top"/>
    </xf>
    <xf numFmtId="0" fontId="18" fillId="0" borderId="28" xfId="0" applyFont="1" applyFill="1" applyBorder="1" applyAlignment="1">
      <alignment horizontal="center" vertical="top"/>
    </xf>
    <xf numFmtId="0" fontId="18" fillId="0" borderId="39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left" vertical="center" wrapText="1"/>
    </xf>
    <xf numFmtId="0" fontId="10" fillId="6" borderId="23" xfId="0" applyFont="1" applyFill="1" applyBorder="1" applyAlignment="1">
      <alignment horizontal="right" vertical="top"/>
    </xf>
    <xf numFmtId="0" fontId="10" fillId="6" borderId="33" xfId="0" applyFont="1" applyFill="1" applyBorder="1" applyAlignment="1">
      <alignment horizontal="right" vertical="top"/>
    </xf>
    <xf numFmtId="166" fontId="10" fillId="6" borderId="23" xfId="0" applyNumberFormat="1" applyFont="1" applyFill="1" applyBorder="1" applyAlignment="1">
      <alignment horizontal="center" vertical="top"/>
    </xf>
    <xf numFmtId="166" fontId="10" fillId="6" borderId="33" xfId="0" applyNumberFormat="1" applyFont="1" applyFill="1" applyBorder="1" applyAlignment="1">
      <alignment horizontal="center" vertical="top"/>
    </xf>
    <xf numFmtId="166" fontId="10" fillId="6" borderId="24" xfId="0" applyNumberFormat="1" applyFont="1" applyFill="1" applyBorder="1" applyAlignment="1">
      <alignment horizontal="center" vertical="top"/>
    </xf>
    <xf numFmtId="166" fontId="10" fillId="0" borderId="9" xfId="0" applyNumberFormat="1" applyFont="1" applyFill="1" applyBorder="1" applyAlignment="1">
      <alignment horizontal="center" vertical="top"/>
    </xf>
    <xf numFmtId="0" fontId="10" fillId="0" borderId="12" xfId="0" applyFont="1" applyFill="1" applyBorder="1" applyAlignment="1">
      <alignment horizontal="right" vertical="top"/>
    </xf>
    <xf numFmtId="0" fontId="10" fillId="0" borderId="11" xfId="0" applyFont="1" applyFill="1" applyBorder="1" applyAlignment="1">
      <alignment horizontal="right" vertical="top"/>
    </xf>
    <xf numFmtId="166" fontId="6" fillId="0" borderId="9" xfId="0" applyNumberFormat="1" applyFont="1" applyFill="1" applyBorder="1" applyAlignment="1">
      <alignment horizontal="center" vertical="top"/>
    </xf>
    <xf numFmtId="0" fontId="6" fillId="0" borderId="11" xfId="0" applyFont="1" applyFill="1" applyBorder="1" applyAlignment="1">
      <alignment horizontal="left" vertical="top"/>
    </xf>
    <xf numFmtId="0" fontId="6" fillId="0" borderId="9" xfId="0" applyFont="1" applyFill="1" applyBorder="1" applyAlignment="1">
      <alignment horizontal="left" vertical="top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top"/>
    </xf>
    <xf numFmtId="17" fontId="17" fillId="0" borderId="0" xfId="0" applyNumberFormat="1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9" fillId="4" borderId="41" xfId="0" applyFont="1" applyFill="1" applyBorder="1" applyAlignment="1">
      <alignment horizontal="center" vertical="center"/>
    </xf>
    <xf numFmtId="0" fontId="19" fillId="4" borderId="42" xfId="0" applyFont="1" applyFill="1" applyBorder="1" applyAlignment="1">
      <alignment horizontal="center" vertical="center"/>
    </xf>
    <xf numFmtId="0" fontId="19" fillId="4" borderId="4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top"/>
    </xf>
    <xf numFmtId="0" fontId="18" fillId="0" borderId="38" xfId="0" applyFont="1" applyFill="1" applyBorder="1" applyAlignment="1">
      <alignment horizontal="center" vertical="top"/>
    </xf>
    <xf numFmtId="10" fontId="17" fillId="0" borderId="0" xfId="0" applyNumberFormat="1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vertical="top" wrapText="1"/>
    </xf>
    <xf numFmtId="17" fontId="17" fillId="0" borderId="30" xfId="0" applyNumberFormat="1" applyFont="1" applyFill="1" applyBorder="1" applyAlignment="1">
      <alignment horizontal="center" vertical="top"/>
    </xf>
    <xf numFmtId="0" fontId="17" fillId="0" borderId="29" xfId="0" applyFont="1" applyFill="1" applyBorder="1" applyAlignment="1">
      <alignment horizontal="center" vertical="top"/>
    </xf>
    <xf numFmtId="0" fontId="17" fillId="0" borderId="30" xfId="0" applyFont="1" applyFill="1" applyBorder="1" applyAlignment="1">
      <alignment horizontal="center" vertical="top"/>
    </xf>
    <xf numFmtId="0" fontId="17" fillId="0" borderId="26" xfId="0" applyFont="1" applyFill="1" applyBorder="1" applyAlignment="1">
      <alignment horizontal="center" vertical="top"/>
    </xf>
    <xf numFmtId="10" fontId="17" fillId="0" borderId="30" xfId="0" applyNumberFormat="1" applyFont="1" applyFill="1" applyBorder="1" applyAlignment="1">
      <alignment horizontal="center" vertical="top"/>
    </xf>
    <xf numFmtId="10" fontId="17" fillId="0" borderId="29" xfId="0" applyNumberFormat="1" applyFont="1" applyFill="1" applyBorder="1" applyAlignment="1">
      <alignment horizontal="center" vertical="top"/>
    </xf>
    <xf numFmtId="10" fontId="17" fillId="0" borderId="40" xfId="0" applyNumberFormat="1" applyFont="1" applyFill="1" applyBorder="1" applyAlignment="1">
      <alignment horizontal="center" vertical="top"/>
    </xf>
    <xf numFmtId="0" fontId="16" fillId="3" borderId="54" xfId="0" applyFont="1" applyFill="1" applyBorder="1" applyAlignment="1">
      <alignment horizontal="center" vertical="top"/>
    </xf>
    <xf numFmtId="0" fontId="17" fillId="0" borderId="50" xfId="0" applyFont="1" applyFill="1" applyBorder="1" applyAlignment="1">
      <alignment horizontal="left" vertical="top"/>
    </xf>
    <xf numFmtId="0" fontId="17" fillId="0" borderId="49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30" xfId="0" applyFont="1" applyFill="1" applyBorder="1" applyAlignment="1">
      <alignment horizontal="left" vertical="center"/>
    </xf>
    <xf numFmtId="0" fontId="17" fillId="0" borderId="29" xfId="0" applyFont="1" applyFill="1" applyBorder="1" applyAlignment="1">
      <alignment horizontal="left" vertic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49" fontId="14" fillId="0" borderId="11" xfId="0" applyNumberFormat="1" applyFont="1" applyBorder="1" applyAlignment="1">
      <alignment horizontal="center"/>
    </xf>
    <xf numFmtId="49" fontId="14" fillId="0" borderId="12" xfId="0" applyNumberFormat="1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43" fontId="14" fillId="0" borderId="18" xfId="2" applyFont="1" applyBorder="1" applyAlignment="1">
      <alignment horizontal="center" vertical="center"/>
    </xf>
    <xf numFmtId="43" fontId="14" fillId="0" borderId="21" xfId="2" applyFont="1" applyBorder="1" applyAlignment="1">
      <alignment horizontal="center" vertical="center"/>
    </xf>
    <xf numFmtId="0" fontId="17" fillId="0" borderId="35" xfId="0" applyFont="1" applyFill="1" applyBorder="1" applyAlignment="1">
      <alignment horizontal="left" vertical="top"/>
    </xf>
    <xf numFmtId="0" fontId="14" fillId="0" borderId="28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2" fillId="0" borderId="24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center"/>
      <protection locked="0"/>
    </xf>
    <xf numFmtId="0" fontId="13" fillId="0" borderId="57" xfId="0" applyFont="1" applyBorder="1" applyAlignment="1" applyProtection="1">
      <alignment horizontal="center"/>
      <protection locked="0"/>
    </xf>
    <xf numFmtId="0" fontId="17" fillId="0" borderId="51" xfId="0" applyFont="1" applyFill="1" applyBorder="1" applyAlignment="1">
      <alignment horizontal="left" vertical="top"/>
    </xf>
    <xf numFmtId="0" fontId="17" fillId="0" borderId="17" xfId="0" applyFont="1" applyFill="1" applyBorder="1" applyAlignment="1">
      <alignment horizontal="left" vertical="top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REFEITURA/Nova%20pasta/P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8">
          <cell r="A38">
            <v>43282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opLeftCell="A16" zoomScaleNormal="100" workbookViewId="0">
      <selection activeCell="G25" sqref="G25:G30"/>
    </sheetView>
  </sheetViews>
  <sheetFormatPr defaultRowHeight="14.4" x14ac:dyDescent="0.3"/>
  <cols>
    <col min="1" max="1" width="6.109375" customWidth="1"/>
    <col min="2" max="2" width="9.109375" style="68" customWidth="1"/>
    <col min="3" max="3" width="11.33203125" customWidth="1"/>
    <col min="4" max="4" width="61.44140625" customWidth="1"/>
    <col min="5" max="5" width="12.77734375" customWidth="1"/>
    <col min="6" max="6" width="10" customWidth="1"/>
    <col min="7" max="7" width="12.77734375" customWidth="1"/>
    <col min="8" max="8" width="14" customWidth="1"/>
    <col min="9" max="9" width="12.109375" customWidth="1"/>
  </cols>
  <sheetData>
    <row r="1" spans="1:9" ht="16.2" thickBot="1" x14ac:dyDescent="0.35">
      <c r="A1" s="129" t="s">
        <v>47</v>
      </c>
      <c r="B1" s="130"/>
      <c r="C1" s="130"/>
      <c r="D1" s="130"/>
      <c r="E1" s="130"/>
      <c r="F1" s="130"/>
      <c r="G1" s="130"/>
      <c r="H1" s="130"/>
      <c r="I1" s="130"/>
    </row>
    <row r="2" spans="1:9" ht="13.2" customHeight="1" x14ac:dyDescent="0.3">
      <c r="A2" s="106" t="s">
        <v>48</v>
      </c>
      <c r="B2" s="37"/>
      <c r="C2" s="105"/>
      <c r="D2" s="105"/>
      <c r="E2" s="63"/>
      <c r="F2" s="63"/>
      <c r="G2" s="63"/>
      <c r="H2" s="63"/>
      <c r="I2" s="105"/>
    </row>
    <row r="3" spans="1:9" ht="14.4" customHeight="1" x14ac:dyDescent="0.3">
      <c r="A3" s="106" t="s">
        <v>95</v>
      </c>
      <c r="B3" s="37"/>
      <c r="C3" s="105"/>
      <c r="D3" s="105"/>
      <c r="E3" s="63"/>
      <c r="F3" s="63"/>
      <c r="G3" s="63"/>
      <c r="H3" s="63"/>
      <c r="I3" s="63"/>
    </row>
    <row r="4" spans="1:9" ht="14.4" customHeight="1" x14ac:dyDescent="0.3">
      <c r="A4" s="106" t="s">
        <v>72</v>
      </c>
      <c r="B4" s="37"/>
      <c r="C4" s="105"/>
      <c r="D4" s="105"/>
      <c r="E4" s="105"/>
      <c r="F4" s="105"/>
      <c r="G4" s="105"/>
      <c r="H4" s="63"/>
      <c r="I4" s="63"/>
    </row>
    <row r="5" spans="1:9" ht="14.4" customHeight="1" x14ac:dyDescent="0.3">
      <c r="A5" s="107" t="s">
        <v>49</v>
      </c>
      <c r="B5" s="36"/>
      <c r="C5" s="36"/>
      <c r="D5" s="105"/>
      <c r="E5" s="105"/>
      <c r="F5" s="105"/>
      <c r="G5" s="70" t="s">
        <v>70</v>
      </c>
      <c r="H5" s="109" t="s">
        <v>52</v>
      </c>
      <c r="I5" s="111" t="s">
        <v>53</v>
      </c>
    </row>
    <row r="6" spans="1:9" ht="14.4" customHeight="1" thickBot="1" x14ac:dyDescent="0.35">
      <c r="A6" s="108" t="s">
        <v>50</v>
      </c>
      <c r="B6" s="101"/>
      <c r="C6" s="101"/>
      <c r="D6" s="41"/>
      <c r="E6" s="41"/>
      <c r="F6" s="41"/>
      <c r="G6" s="110">
        <v>43709</v>
      </c>
      <c r="H6" s="103" t="s">
        <v>54</v>
      </c>
      <c r="I6" s="112">
        <v>25.66</v>
      </c>
    </row>
    <row r="7" spans="1:9" ht="14.4" customHeight="1" thickBot="1" x14ac:dyDescent="0.35">
      <c r="A7" s="36"/>
      <c r="B7" s="37"/>
      <c r="C7" s="36"/>
      <c r="D7" s="36"/>
      <c r="E7" s="36"/>
      <c r="F7" s="36"/>
      <c r="G7" s="36"/>
      <c r="H7" s="36"/>
      <c r="I7" s="36"/>
    </row>
    <row r="8" spans="1:9" ht="14.4" customHeight="1" thickBot="1" x14ac:dyDescent="0.35">
      <c r="A8" s="139" t="s">
        <v>45</v>
      </c>
      <c r="B8" s="140"/>
      <c r="C8" s="140"/>
      <c r="D8" s="140"/>
      <c r="E8" s="140"/>
      <c r="F8" s="140"/>
      <c r="G8" s="140"/>
      <c r="H8" s="140"/>
      <c r="I8" s="140"/>
    </row>
    <row r="9" spans="1:9" ht="21" thickBot="1" x14ac:dyDescent="0.35">
      <c r="A9" s="38" t="s">
        <v>55</v>
      </c>
      <c r="B9" s="40" t="s">
        <v>56</v>
      </c>
      <c r="C9" s="40" t="s">
        <v>57</v>
      </c>
      <c r="D9" s="40" t="s">
        <v>58</v>
      </c>
      <c r="E9" s="39" t="s">
        <v>60</v>
      </c>
      <c r="F9" s="69" t="s">
        <v>59</v>
      </c>
      <c r="G9" s="39" t="s">
        <v>61</v>
      </c>
      <c r="H9" s="39" t="s">
        <v>96</v>
      </c>
      <c r="I9" s="39" t="s">
        <v>62</v>
      </c>
    </row>
    <row r="10" spans="1:9" ht="11.4" customHeight="1" x14ac:dyDescent="0.3">
      <c r="A10" s="42" t="s">
        <v>0</v>
      </c>
      <c r="B10" s="65"/>
      <c r="C10" s="43"/>
      <c r="D10" s="44" t="s">
        <v>28</v>
      </c>
      <c r="E10" s="43"/>
      <c r="F10" s="43"/>
      <c r="G10" s="43"/>
      <c r="H10" s="4"/>
      <c r="I10" s="4"/>
    </row>
    <row r="11" spans="1:9" ht="20.399999999999999" x14ac:dyDescent="0.3">
      <c r="A11" s="45" t="s">
        <v>71</v>
      </c>
      <c r="B11" s="66" t="s">
        <v>70</v>
      </c>
      <c r="C11" s="12">
        <v>78472</v>
      </c>
      <c r="D11" s="8" t="s">
        <v>69</v>
      </c>
      <c r="E11" s="10">
        <v>1260.2</v>
      </c>
      <c r="F11" s="9" t="s">
        <v>8</v>
      </c>
      <c r="G11" s="10"/>
      <c r="H11" s="10">
        <f>((G11*($I$6/100))+G11)</f>
        <v>0</v>
      </c>
      <c r="I11" s="13">
        <f>H11*E11</f>
        <v>0</v>
      </c>
    </row>
    <row r="12" spans="1:9" ht="12" customHeight="1" x14ac:dyDescent="0.3">
      <c r="A12" s="141" t="s">
        <v>63</v>
      </c>
      <c r="B12" s="142"/>
      <c r="C12" s="142"/>
      <c r="D12" s="142"/>
      <c r="E12" s="142"/>
      <c r="F12" s="142"/>
      <c r="G12" s="142"/>
      <c r="H12" s="143"/>
      <c r="I12" s="29">
        <f>SUM(I11)</f>
        <v>0</v>
      </c>
    </row>
    <row r="13" spans="1:9" ht="11.4" customHeight="1" x14ac:dyDescent="0.3">
      <c r="A13" s="46" t="s">
        <v>2</v>
      </c>
      <c r="B13" s="67"/>
      <c r="C13" s="47"/>
      <c r="D13" s="25" t="s">
        <v>29</v>
      </c>
      <c r="E13" s="24"/>
      <c r="F13" s="26"/>
      <c r="G13" s="26"/>
      <c r="H13" s="28"/>
      <c r="I13" s="20"/>
    </row>
    <row r="14" spans="1:9" ht="20.399999999999999" customHeight="1" x14ac:dyDescent="0.3">
      <c r="A14" s="11" t="s">
        <v>3</v>
      </c>
      <c r="B14" s="66" t="s">
        <v>70</v>
      </c>
      <c r="C14" s="48">
        <v>93358</v>
      </c>
      <c r="D14" s="8" t="s">
        <v>11</v>
      </c>
      <c r="E14" s="10">
        <v>9.57</v>
      </c>
      <c r="F14" s="9" t="s">
        <v>12</v>
      </c>
      <c r="G14" s="6"/>
      <c r="H14" s="10">
        <f>((G14*($I$6/100))+G14)</f>
        <v>0</v>
      </c>
      <c r="I14" s="13">
        <f>H14*E14</f>
        <v>0</v>
      </c>
    </row>
    <row r="15" spans="1:9" ht="30.6" x14ac:dyDescent="0.3">
      <c r="A15" s="22" t="s">
        <v>10</v>
      </c>
      <c r="B15" s="66" t="s">
        <v>70</v>
      </c>
      <c r="C15" s="49">
        <v>94273</v>
      </c>
      <c r="D15" s="7" t="s">
        <v>4</v>
      </c>
      <c r="E15" s="14">
        <v>425.4</v>
      </c>
      <c r="F15" s="23" t="s">
        <v>5</v>
      </c>
      <c r="G15" s="14"/>
      <c r="H15" s="10">
        <f>((G15*($I$6/100))+G15)</f>
        <v>0</v>
      </c>
      <c r="I15" s="13">
        <f>H15*E15</f>
        <v>0</v>
      </c>
    </row>
    <row r="16" spans="1:9" ht="14.4" customHeight="1" x14ac:dyDescent="0.3">
      <c r="A16" s="141" t="s">
        <v>64</v>
      </c>
      <c r="B16" s="142"/>
      <c r="C16" s="142"/>
      <c r="D16" s="142"/>
      <c r="E16" s="142"/>
      <c r="F16" s="142"/>
      <c r="G16" s="142"/>
      <c r="H16" s="143"/>
      <c r="I16" s="29">
        <f>SUM(I14:I15)</f>
        <v>0</v>
      </c>
    </row>
    <row r="17" spans="1:9" ht="11.4" customHeight="1" x14ac:dyDescent="0.3">
      <c r="A17" s="46" t="s">
        <v>6</v>
      </c>
      <c r="B17" s="67"/>
      <c r="C17" s="50"/>
      <c r="D17" s="19" t="s">
        <v>27</v>
      </c>
      <c r="E17" s="26"/>
      <c r="F17" s="26"/>
      <c r="G17" s="26"/>
      <c r="H17" s="27"/>
      <c r="I17" s="21"/>
    </row>
    <row r="18" spans="1:9" x14ac:dyDescent="0.3">
      <c r="A18" s="11" t="s">
        <v>25</v>
      </c>
      <c r="B18" s="66" t="s">
        <v>70</v>
      </c>
      <c r="C18" s="48">
        <v>83356</v>
      </c>
      <c r="D18" s="8" t="s">
        <v>73</v>
      </c>
      <c r="E18" s="10">
        <f>E19*40</f>
        <v>5040.8</v>
      </c>
      <c r="F18" s="9" t="s">
        <v>13</v>
      </c>
      <c r="G18" s="6"/>
      <c r="H18" s="10">
        <f>((G18*($I$6/100))+G18)</f>
        <v>0</v>
      </c>
      <c r="I18" s="13">
        <f>H18*E18</f>
        <v>0</v>
      </c>
    </row>
    <row r="19" spans="1:9" ht="23.4" customHeight="1" x14ac:dyDescent="0.3">
      <c r="A19" s="11" t="s">
        <v>7</v>
      </c>
      <c r="B19" s="66" t="s">
        <v>77</v>
      </c>
      <c r="C19" s="48">
        <v>4748</v>
      </c>
      <c r="D19" s="8" t="s">
        <v>100</v>
      </c>
      <c r="E19" s="10">
        <f>1260.2*0.1</f>
        <v>126.02000000000001</v>
      </c>
      <c r="F19" s="9" t="s">
        <v>12</v>
      </c>
      <c r="G19" s="6"/>
      <c r="H19" s="10">
        <f>((G19*($I$6/100))+G19)</f>
        <v>0</v>
      </c>
      <c r="I19" s="13">
        <f>H19*E19</f>
        <v>0</v>
      </c>
    </row>
    <row r="20" spans="1:9" x14ac:dyDescent="0.3">
      <c r="A20" s="141" t="s">
        <v>65</v>
      </c>
      <c r="B20" s="142"/>
      <c r="C20" s="142"/>
      <c r="D20" s="142"/>
      <c r="E20" s="142"/>
      <c r="F20" s="142"/>
      <c r="G20" s="142"/>
      <c r="H20" s="143"/>
      <c r="I20" s="29">
        <f>SUM(I18:I19)</f>
        <v>0</v>
      </c>
    </row>
    <row r="21" spans="1:9" x14ac:dyDescent="0.3">
      <c r="A21" s="51">
        <v>4</v>
      </c>
      <c r="B21" s="67"/>
      <c r="C21" s="52"/>
      <c r="D21" s="2" t="s">
        <v>26</v>
      </c>
      <c r="E21" s="1"/>
      <c r="F21" s="1"/>
      <c r="G21" s="1"/>
      <c r="H21" s="3"/>
      <c r="I21" s="21"/>
    </row>
    <row r="22" spans="1:9" ht="22.2" customHeight="1" x14ac:dyDescent="0.3">
      <c r="A22" s="11" t="s">
        <v>16</v>
      </c>
      <c r="B22" s="66" t="s">
        <v>70</v>
      </c>
      <c r="C22" s="48">
        <v>92405</v>
      </c>
      <c r="D22" s="8" t="s">
        <v>46</v>
      </c>
      <c r="E22" s="18">
        <v>1260.2</v>
      </c>
      <c r="F22" s="5" t="s">
        <v>8</v>
      </c>
      <c r="G22" s="6"/>
      <c r="H22" s="10">
        <f>((G22*($I$6/100))+G22)</f>
        <v>0</v>
      </c>
      <c r="I22" s="13">
        <f>H22*E22</f>
        <v>0</v>
      </c>
    </row>
    <row r="23" spans="1:9" x14ac:dyDescent="0.3">
      <c r="A23" s="141" t="s">
        <v>66</v>
      </c>
      <c r="B23" s="142"/>
      <c r="C23" s="142"/>
      <c r="D23" s="142"/>
      <c r="E23" s="142"/>
      <c r="F23" s="142"/>
      <c r="G23" s="142"/>
      <c r="H23" s="143"/>
      <c r="I23" s="29">
        <f>SUM(I22)</f>
        <v>0</v>
      </c>
    </row>
    <row r="24" spans="1:9" ht="12" customHeight="1" x14ac:dyDescent="0.3">
      <c r="A24" s="51">
        <v>5</v>
      </c>
      <c r="B24" s="67"/>
      <c r="C24" s="52"/>
      <c r="D24" s="19" t="s">
        <v>14</v>
      </c>
      <c r="E24" s="1"/>
      <c r="F24" s="1"/>
      <c r="G24" s="1"/>
      <c r="H24" s="3"/>
      <c r="I24" s="21"/>
    </row>
    <row r="25" spans="1:9" x14ac:dyDescent="0.3">
      <c r="A25" s="72" t="s">
        <v>20</v>
      </c>
      <c r="B25" s="73" t="s">
        <v>74</v>
      </c>
      <c r="C25" s="74">
        <v>7264</v>
      </c>
      <c r="D25" s="75" t="s">
        <v>81</v>
      </c>
      <c r="E25" s="76">
        <v>2.76</v>
      </c>
      <c r="F25" s="77" t="s">
        <v>8</v>
      </c>
      <c r="G25" s="6"/>
      <c r="H25" s="10">
        <f>((G25*($I$6/100))+G25)</f>
        <v>0</v>
      </c>
      <c r="I25" s="78">
        <f t="shared" ref="I25:I30" si="0">H25*E25</f>
        <v>0</v>
      </c>
    </row>
    <row r="26" spans="1:9" ht="13.2" customHeight="1" x14ac:dyDescent="0.3">
      <c r="A26" s="72" t="s">
        <v>21</v>
      </c>
      <c r="B26" s="73" t="s">
        <v>70</v>
      </c>
      <c r="C26" s="79" t="s">
        <v>75</v>
      </c>
      <c r="D26" s="80" t="s">
        <v>79</v>
      </c>
      <c r="E26" s="81">
        <v>8</v>
      </c>
      <c r="F26" s="82" t="s">
        <v>80</v>
      </c>
      <c r="G26" s="83"/>
      <c r="H26" s="10">
        <f t="shared" ref="H26:H30" si="1">((G26*($I$6/100))+G26)</f>
        <v>0</v>
      </c>
      <c r="I26" s="78">
        <f t="shared" si="0"/>
        <v>0</v>
      </c>
    </row>
    <row r="27" spans="1:9" ht="23.4" customHeight="1" x14ac:dyDescent="0.3">
      <c r="A27" s="72" t="s">
        <v>22</v>
      </c>
      <c r="B27" s="73" t="s">
        <v>77</v>
      </c>
      <c r="C27" s="74">
        <v>7696</v>
      </c>
      <c r="D27" s="80" t="s">
        <v>78</v>
      </c>
      <c r="E27" s="76">
        <v>27</v>
      </c>
      <c r="F27" s="84" t="s">
        <v>5</v>
      </c>
      <c r="G27" s="76"/>
      <c r="H27" s="10">
        <f t="shared" si="1"/>
        <v>0</v>
      </c>
      <c r="I27" s="78">
        <f t="shared" si="0"/>
        <v>0</v>
      </c>
    </row>
    <row r="28" spans="1:9" ht="21.6" customHeight="1" x14ac:dyDescent="0.3">
      <c r="A28" s="72" t="s">
        <v>23</v>
      </c>
      <c r="B28" s="73" t="s">
        <v>70</v>
      </c>
      <c r="C28" s="74">
        <v>96522</v>
      </c>
      <c r="D28" s="80" t="s">
        <v>17</v>
      </c>
      <c r="E28" s="76">
        <v>0.45</v>
      </c>
      <c r="F28" s="84" t="s">
        <v>12</v>
      </c>
      <c r="G28" s="76"/>
      <c r="H28" s="10">
        <f t="shared" si="1"/>
        <v>0</v>
      </c>
      <c r="I28" s="78">
        <f t="shared" si="0"/>
        <v>0</v>
      </c>
    </row>
    <row r="29" spans="1:9" ht="20.399999999999999" x14ac:dyDescent="0.3">
      <c r="A29" s="72" t="s">
        <v>24</v>
      </c>
      <c r="B29" s="73" t="s">
        <v>70</v>
      </c>
      <c r="C29" s="79">
        <v>94965</v>
      </c>
      <c r="D29" s="80" t="s">
        <v>18</v>
      </c>
      <c r="E29" s="76">
        <v>0.45</v>
      </c>
      <c r="F29" s="84" t="s">
        <v>12</v>
      </c>
      <c r="G29" s="76"/>
      <c r="H29" s="10">
        <f t="shared" si="1"/>
        <v>0</v>
      </c>
      <c r="I29" s="78">
        <f t="shared" si="0"/>
        <v>0</v>
      </c>
    </row>
    <row r="30" spans="1:9" ht="13.8" customHeight="1" x14ac:dyDescent="0.3">
      <c r="A30" s="72" t="s">
        <v>76</v>
      </c>
      <c r="B30" s="73" t="s">
        <v>70</v>
      </c>
      <c r="C30" s="79" t="s">
        <v>15</v>
      </c>
      <c r="D30" s="80" t="s">
        <v>19</v>
      </c>
      <c r="E30" s="76">
        <v>0.45</v>
      </c>
      <c r="F30" s="84" t="s">
        <v>12</v>
      </c>
      <c r="G30" s="76"/>
      <c r="H30" s="10">
        <f t="shared" si="1"/>
        <v>0</v>
      </c>
      <c r="I30" s="78">
        <f t="shared" si="0"/>
        <v>0</v>
      </c>
    </row>
    <row r="31" spans="1:9" ht="13.8" customHeight="1" thickBot="1" x14ac:dyDescent="0.35">
      <c r="A31" s="144" t="s">
        <v>67</v>
      </c>
      <c r="B31" s="145"/>
      <c r="C31" s="145"/>
      <c r="D31" s="145"/>
      <c r="E31" s="145"/>
      <c r="F31" s="145"/>
      <c r="G31" s="145"/>
      <c r="H31" s="146"/>
      <c r="I31" s="85">
        <f>SUM(I25:I30)</f>
        <v>0</v>
      </c>
    </row>
    <row r="32" spans="1:9" ht="15" customHeight="1" thickBot="1" x14ac:dyDescent="0.35">
      <c r="A32" s="131" t="s">
        <v>62</v>
      </c>
      <c r="B32" s="132"/>
      <c r="C32" s="132"/>
      <c r="D32" s="132"/>
      <c r="E32" s="132"/>
      <c r="F32" s="132"/>
      <c r="G32" s="132"/>
      <c r="H32" s="133"/>
      <c r="I32" s="71">
        <f>I31+I23+I20+I16+I12</f>
        <v>0</v>
      </c>
    </row>
    <row r="33" spans="1:11" x14ac:dyDescent="0.3">
      <c r="J33" s="63"/>
    </row>
    <row r="34" spans="1:11" ht="14.4" customHeight="1" x14ac:dyDescent="0.3">
      <c r="A34" s="137" t="s">
        <v>68</v>
      </c>
      <c r="B34" s="138"/>
      <c r="C34" s="138"/>
      <c r="D34" s="138"/>
      <c r="E34" s="138"/>
      <c r="F34" s="138"/>
      <c r="G34" s="138"/>
      <c r="H34" s="138"/>
      <c r="I34" s="138"/>
      <c r="J34" s="61"/>
      <c r="K34" s="63"/>
    </row>
    <row r="35" spans="1:11" x14ac:dyDescent="0.3">
      <c r="A35" s="35"/>
      <c r="B35" s="54"/>
      <c r="C35" s="35"/>
      <c r="D35" s="35"/>
      <c r="E35" s="54"/>
      <c r="F35" s="54"/>
      <c r="G35" s="35"/>
      <c r="H35" s="35"/>
      <c r="I35" s="35"/>
      <c r="J35" s="35"/>
    </row>
    <row r="36" spans="1:11" x14ac:dyDescent="0.3">
      <c r="A36" s="134"/>
      <c r="B36" s="134"/>
      <c r="C36" s="134"/>
      <c r="D36" s="134"/>
      <c r="E36" s="134"/>
      <c r="F36" s="134"/>
      <c r="G36" s="134"/>
      <c r="H36" s="134"/>
      <c r="I36" s="134"/>
      <c r="J36" s="134"/>
    </row>
    <row r="37" spans="1:11" x14ac:dyDescent="0.3">
      <c r="A37" s="55"/>
      <c r="B37" s="56"/>
      <c r="C37" s="55"/>
      <c r="D37" s="55"/>
      <c r="E37" s="64"/>
      <c r="F37" s="64"/>
      <c r="G37" s="55"/>
      <c r="H37" s="55"/>
      <c r="I37" s="55"/>
      <c r="J37" s="55"/>
    </row>
    <row r="38" spans="1:11" ht="66" customHeight="1" x14ac:dyDescent="0.3">
      <c r="A38" s="57"/>
      <c r="B38" s="60"/>
      <c r="C38" s="59"/>
      <c r="D38" s="59"/>
      <c r="E38" s="135"/>
      <c r="F38" s="135"/>
      <c r="G38" s="58"/>
      <c r="H38" s="136"/>
      <c r="I38" s="136"/>
      <c r="J38" s="58"/>
    </row>
  </sheetData>
  <mergeCells count="12">
    <mergeCell ref="A1:I1"/>
    <mergeCell ref="A32:H32"/>
    <mergeCell ref="A36:J36"/>
    <mergeCell ref="E38:F38"/>
    <mergeCell ref="H38:I38"/>
    <mergeCell ref="A34:I34"/>
    <mergeCell ref="A8:I8"/>
    <mergeCell ref="A12:H12"/>
    <mergeCell ref="A16:H16"/>
    <mergeCell ref="A20:H20"/>
    <mergeCell ref="A23:H23"/>
    <mergeCell ref="A31:H31"/>
  </mergeCells>
  <pageMargins left="0.7" right="0.7" top="0.75" bottom="0.75" header="0.3" footer="0.3"/>
  <pageSetup paperSize="9" scale="74" fitToWidth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opLeftCell="A19" workbookViewId="0">
      <selection activeCell="A36" sqref="A36:I39"/>
    </sheetView>
  </sheetViews>
  <sheetFormatPr defaultRowHeight="14.4" x14ac:dyDescent="0.3"/>
  <cols>
    <col min="4" max="4" width="62" customWidth="1"/>
    <col min="5" max="5" width="12.21875" customWidth="1"/>
    <col min="6" max="6" width="12" customWidth="1"/>
    <col min="7" max="7" width="15" customWidth="1"/>
    <col min="8" max="8" width="15.21875" customWidth="1"/>
    <col min="9" max="9" width="11.6640625" customWidth="1"/>
  </cols>
  <sheetData>
    <row r="1" spans="1:9" ht="16.2" thickBot="1" x14ac:dyDescent="0.35">
      <c r="A1" s="129" t="s">
        <v>47</v>
      </c>
      <c r="B1" s="130"/>
      <c r="C1" s="130"/>
      <c r="D1" s="130"/>
      <c r="E1" s="130"/>
      <c r="F1" s="130"/>
      <c r="G1" s="130"/>
      <c r="H1" s="130"/>
      <c r="I1" s="130"/>
    </row>
    <row r="2" spans="1:9" x14ac:dyDescent="0.3">
      <c r="A2" s="106" t="s">
        <v>48</v>
      </c>
      <c r="B2" s="37"/>
      <c r="C2" s="105"/>
      <c r="D2" s="105"/>
      <c r="E2" s="63"/>
      <c r="F2" s="63"/>
      <c r="G2" s="63"/>
      <c r="H2" s="63"/>
      <c r="I2" s="105"/>
    </row>
    <row r="3" spans="1:9" x14ac:dyDescent="0.3">
      <c r="A3" s="106" t="s">
        <v>97</v>
      </c>
      <c r="B3" s="37"/>
      <c r="C3" s="105"/>
      <c r="D3" s="105"/>
      <c r="E3" s="63"/>
      <c r="F3" s="63"/>
      <c r="G3" s="63"/>
      <c r="H3" s="63"/>
      <c r="I3" s="63"/>
    </row>
    <row r="4" spans="1:9" x14ac:dyDescent="0.3">
      <c r="A4" s="106" t="s">
        <v>72</v>
      </c>
      <c r="B4" s="37"/>
      <c r="C4" s="105"/>
      <c r="D4" s="105"/>
      <c r="E4" s="105"/>
      <c r="F4" s="105"/>
      <c r="G4" s="105"/>
      <c r="H4" s="63"/>
      <c r="I4" s="63"/>
    </row>
    <row r="5" spans="1:9" x14ac:dyDescent="0.3">
      <c r="A5" s="107" t="s">
        <v>49</v>
      </c>
      <c r="B5" s="36"/>
      <c r="C5" s="36"/>
      <c r="D5" s="105"/>
      <c r="E5" s="105"/>
      <c r="F5" s="105"/>
      <c r="G5" s="70" t="s">
        <v>70</v>
      </c>
      <c r="H5" s="109" t="s">
        <v>52</v>
      </c>
      <c r="I5" s="111" t="s">
        <v>53</v>
      </c>
    </row>
    <row r="6" spans="1:9" ht="15" thickBot="1" x14ac:dyDescent="0.35">
      <c r="A6" s="108" t="s">
        <v>50</v>
      </c>
      <c r="B6" s="101"/>
      <c r="C6" s="101"/>
      <c r="D6" s="41"/>
      <c r="E6" s="41"/>
      <c r="F6" s="41"/>
      <c r="G6" s="110">
        <v>43709</v>
      </c>
      <c r="H6" s="103" t="s">
        <v>54</v>
      </c>
      <c r="I6" s="112">
        <v>25.66</v>
      </c>
    </row>
    <row r="7" spans="1:9" ht="15" thickBot="1" x14ac:dyDescent="0.35">
      <c r="A7" s="36"/>
      <c r="B7" s="37"/>
      <c r="C7" s="36"/>
      <c r="D7" s="36"/>
      <c r="E7" s="36"/>
      <c r="F7" s="36"/>
      <c r="G7" s="36"/>
      <c r="H7" s="36"/>
      <c r="I7" s="36"/>
    </row>
    <row r="8" spans="1:9" ht="15" thickBot="1" x14ac:dyDescent="0.35">
      <c r="A8" s="139" t="s">
        <v>45</v>
      </c>
      <c r="B8" s="140"/>
      <c r="C8" s="140"/>
      <c r="D8" s="140"/>
      <c r="E8" s="140"/>
      <c r="F8" s="140"/>
      <c r="G8" s="140"/>
      <c r="H8" s="140"/>
      <c r="I8" s="140"/>
    </row>
    <row r="9" spans="1:9" ht="21" thickBot="1" x14ac:dyDescent="0.35">
      <c r="A9" s="38" t="s">
        <v>55</v>
      </c>
      <c r="B9" s="40" t="s">
        <v>56</v>
      </c>
      <c r="C9" s="40" t="s">
        <v>57</v>
      </c>
      <c r="D9" s="40" t="s">
        <v>58</v>
      </c>
      <c r="E9" s="39" t="s">
        <v>60</v>
      </c>
      <c r="F9" s="69" t="s">
        <v>59</v>
      </c>
      <c r="G9" s="39" t="s">
        <v>61</v>
      </c>
      <c r="H9" s="39" t="s">
        <v>98</v>
      </c>
      <c r="I9" s="39" t="s">
        <v>62</v>
      </c>
    </row>
    <row r="10" spans="1:9" x14ac:dyDescent="0.3">
      <c r="A10" s="42" t="s">
        <v>0</v>
      </c>
      <c r="B10" s="65"/>
      <c r="C10" s="43"/>
      <c r="D10" s="44" t="s">
        <v>28</v>
      </c>
      <c r="E10" s="43"/>
      <c r="F10" s="43"/>
      <c r="G10" s="43"/>
      <c r="H10" s="4"/>
      <c r="I10" s="4"/>
    </row>
    <row r="11" spans="1:9" ht="20.399999999999999" x14ac:dyDescent="0.3">
      <c r="A11" s="45" t="s">
        <v>71</v>
      </c>
      <c r="B11" s="66" t="s">
        <v>70</v>
      </c>
      <c r="C11" s="12">
        <v>78472</v>
      </c>
      <c r="D11" s="8" t="s">
        <v>69</v>
      </c>
      <c r="E11" s="10">
        <v>483</v>
      </c>
      <c r="F11" s="9" t="s">
        <v>8</v>
      </c>
      <c r="G11" s="10"/>
      <c r="H11" s="10">
        <f>((G11*($I$6/100))+G11)</f>
        <v>0</v>
      </c>
      <c r="I11" s="13">
        <f>H11*E11</f>
        <v>0</v>
      </c>
    </row>
    <row r="12" spans="1:9" x14ac:dyDescent="0.3">
      <c r="A12" s="141" t="s">
        <v>63</v>
      </c>
      <c r="B12" s="142"/>
      <c r="C12" s="142"/>
      <c r="D12" s="142"/>
      <c r="E12" s="142"/>
      <c r="F12" s="142"/>
      <c r="G12" s="142"/>
      <c r="H12" s="143"/>
      <c r="I12" s="29">
        <f>SUM(I11)</f>
        <v>0</v>
      </c>
    </row>
    <row r="13" spans="1:9" x14ac:dyDescent="0.3">
      <c r="A13" s="46" t="s">
        <v>2</v>
      </c>
      <c r="B13" s="67"/>
      <c r="C13" s="47"/>
      <c r="D13" s="25" t="s">
        <v>29</v>
      </c>
      <c r="E13" s="24"/>
      <c r="F13" s="26"/>
      <c r="G13" s="26"/>
      <c r="H13" s="28"/>
      <c r="I13" s="20"/>
    </row>
    <row r="14" spans="1:9" ht="20.399999999999999" x14ac:dyDescent="0.3">
      <c r="A14" s="11" t="s">
        <v>3</v>
      </c>
      <c r="B14" s="66" t="s">
        <v>70</v>
      </c>
      <c r="C14" s="48">
        <v>93358</v>
      </c>
      <c r="D14" s="8" t="s">
        <v>11</v>
      </c>
      <c r="E14" s="10">
        <v>3.54</v>
      </c>
      <c r="F14" s="9" t="s">
        <v>12</v>
      </c>
      <c r="G14" s="6"/>
      <c r="H14" s="10">
        <f t="shared" ref="H14:H15" si="0">((G14*($I$6/100))+G14)</f>
        <v>0</v>
      </c>
      <c r="I14" s="13">
        <f>H14*E14</f>
        <v>0</v>
      </c>
    </row>
    <row r="15" spans="1:9" ht="30.6" x14ac:dyDescent="0.3">
      <c r="A15" s="22" t="s">
        <v>10</v>
      </c>
      <c r="B15" s="66" t="s">
        <v>70</v>
      </c>
      <c r="C15" s="49">
        <v>94273</v>
      </c>
      <c r="D15" s="7" t="s">
        <v>4</v>
      </c>
      <c r="E15" s="14">
        <v>157.5</v>
      </c>
      <c r="F15" s="23" t="s">
        <v>5</v>
      </c>
      <c r="G15" s="14"/>
      <c r="H15" s="10">
        <f t="shared" si="0"/>
        <v>0</v>
      </c>
      <c r="I15" s="13">
        <f>H15*E15</f>
        <v>0</v>
      </c>
    </row>
    <row r="16" spans="1:9" x14ac:dyDescent="0.3">
      <c r="A16" s="141" t="s">
        <v>64</v>
      </c>
      <c r="B16" s="142"/>
      <c r="C16" s="142"/>
      <c r="D16" s="142"/>
      <c r="E16" s="142"/>
      <c r="F16" s="142"/>
      <c r="G16" s="142"/>
      <c r="H16" s="143"/>
      <c r="I16" s="29">
        <f>SUM(I14:I15)</f>
        <v>0</v>
      </c>
    </row>
    <row r="17" spans="1:9" x14ac:dyDescent="0.3">
      <c r="A17" s="46" t="s">
        <v>6</v>
      </c>
      <c r="B17" s="67"/>
      <c r="C17" s="50"/>
      <c r="D17" s="19" t="s">
        <v>27</v>
      </c>
      <c r="E17" s="26"/>
      <c r="F17" s="26"/>
      <c r="G17" s="26"/>
      <c r="H17" s="27"/>
      <c r="I17" s="21"/>
    </row>
    <row r="18" spans="1:9" x14ac:dyDescent="0.3">
      <c r="A18" s="11" t="s">
        <v>25</v>
      </c>
      <c r="B18" s="66" t="s">
        <v>70</v>
      </c>
      <c r="C18" s="48">
        <v>83356</v>
      </c>
      <c r="D18" s="8" t="s">
        <v>73</v>
      </c>
      <c r="E18" s="10">
        <f>E19*40</f>
        <v>1932.0000000000002</v>
      </c>
      <c r="F18" s="9" t="s">
        <v>13</v>
      </c>
      <c r="G18" s="6"/>
      <c r="H18" s="10">
        <f t="shared" ref="H18:H19" si="1">((G18*($I$6/100))+G18)</f>
        <v>0</v>
      </c>
      <c r="I18" s="13">
        <f>H18*E18</f>
        <v>0</v>
      </c>
    </row>
    <row r="19" spans="1:9" ht="20.399999999999999" x14ac:dyDescent="0.3">
      <c r="A19" s="11" t="s">
        <v>7</v>
      </c>
      <c r="B19" s="66" t="s">
        <v>77</v>
      </c>
      <c r="C19" s="48">
        <v>4748</v>
      </c>
      <c r="D19" s="8" t="s">
        <v>100</v>
      </c>
      <c r="E19" s="10">
        <f>483*0.1</f>
        <v>48.300000000000004</v>
      </c>
      <c r="F19" s="9" t="s">
        <v>12</v>
      </c>
      <c r="G19" s="6"/>
      <c r="H19" s="10">
        <f t="shared" si="1"/>
        <v>0</v>
      </c>
      <c r="I19" s="13">
        <f>H19*E19</f>
        <v>0</v>
      </c>
    </row>
    <row r="20" spans="1:9" x14ac:dyDescent="0.3">
      <c r="A20" s="141" t="s">
        <v>65</v>
      </c>
      <c r="B20" s="142"/>
      <c r="C20" s="142"/>
      <c r="D20" s="142"/>
      <c r="E20" s="142"/>
      <c r="F20" s="142"/>
      <c r="G20" s="142"/>
      <c r="H20" s="143"/>
      <c r="I20" s="29">
        <f>SUM(I18:I19)</f>
        <v>0</v>
      </c>
    </row>
    <row r="21" spans="1:9" x14ac:dyDescent="0.3">
      <c r="A21" s="51">
        <v>4</v>
      </c>
      <c r="B21" s="67"/>
      <c r="C21" s="52"/>
      <c r="D21" s="2" t="s">
        <v>26</v>
      </c>
      <c r="E21" s="1"/>
      <c r="F21" s="1"/>
      <c r="G21" s="1"/>
      <c r="H21" s="3"/>
      <c r="I21" s="21"/>
    </row>
    <row r="22" spans="1:9" ht="20.399999999999999" x14ac:dyDescent="0.3">
      <c r="A22" s="11" t="s">
        <v>16</v>
      </c>
      <c r="B22" s="66" t="s">
        <v>70</v>
      </c>
      <c r="C22" s="48">
        <v>92405</v>
      </c>
      <c r="D22" s="8" t="s">
        <v>46</v>
      </c>
      <c r="E22" s="18">
        <v>483</v>
      </c>
      <c r="F22" s="5" t="s">
        <v>8</v>
      </c>
      <c r="G22" s="6"/>
      <c r="H22" s="10">
        <f>((G22*($I$6/100))+G22)</f>
        <v>0</v>
      </c>
      <c r="I22" s="13">
        <f>H22*E22</f>
        <v>0</v>
      </c>
    </row>
    <row r="23" spans="1:9" x14ac:dyDescent="0.3">
      <c r="A23" s="141" t="s">
        <v>66</v>
      </c>
      <c r="B23" s="142"/>
      <c r="C23" s="142"/>
      <c r="D23" s="142"/>
      <c r="E23" s="142"/>
      <c r="F23" s="142"/>
      <c r="G23" s="142"/>
      <c r="H23" s="143"/>
      <c r="I23" s="29">
        <f>SUM(I22)</f>
        <v>0</v>
      </c>
    </row>
    <row r="24" spans="1:9" x14ac:dyDescent="0.3">
      <c r="A24" s="51">
        <v>5</v>
      </c>
      <c r="B24" s="67"/>
      <c r="C24" s="52"/>
      <c r="D24" s="19" t="s">
        <v>14</v>
      </c>
      <c r="E24" s="1"/>
      <c r="F24" s="1"/>
      <c r="G24" s="1"/>
      <c r="H24" s="3"/>
      <c r="I24" s="21"/>
    </row>
    <row r="25" spans="1:9" x14ac:dyDescent="0.3">
      <c r="A25" s="11" t="s">
        <v>20</v>
      </c>
      <c r="B25" s="66" t="s">
        <v>74</v>
      </c>
      <c r="C25" s="48">
        <v>7264</v>
      </c>
      <c r="D25" s="8" t="s">
        <v>81</v>
      </c>
      <c r="E25" s="10">
        <v>0.79</v>
      </c>
      <c r="F25" s="9" t="s">
        <v>8</v>
      </c>
      <c r="G25" s="6"/>
      <c r="H25" s="10">
        <f t="shared" ref="H25:H30" si="2">((G25*($I$6/100))+G25)</f>
        <v>0</v>
      </c>
      <c r="I25" s="13">
        <f t="shared" ref="I25:I30" si="3">H25*E25</f>
        <v>0</v>
      </c>
    </row>
    <row r="26" spans="1:9" x14ac:dyDescent="0.3">
      <c r="A26" s="11" t="s">
        <v>21</v>
      </c>
      <c r="B26" s="66" t="s">
        <v>70</v>
      </c>
      <c r="C26" s="53" t="s">
        <v>75</v>
      </c>
      <c r="D26" s="17" t="s">
        <v>79</v>
      </c>
      <c r="E26" s="16">
        <v>2</v>
      </c>
      <c r="F26" s="15" t="s">
        <v>80</v>
      </c>
      <c r="G26" s="14"/>
      <c r="H26" s="10">
        <f t="shared" si="2"/>
        <v>0</v>
      </c>
      <c r="I26" s="13">
        <f t="shared" si="3"/>
        <v>0</v>
      </c>
    </row>
    <row r="27" spans="1:9" ht="20.399999999999999" x14ac:dyDescent="0.3">
      <c r="A27" s="11" t="s">
        <v>22</v>
      </c>
      <c r="B27" s="66" t="s">
        <v>77</v>
      </c>
      <c r="C27" s="48">
        <v>7696</v>
      </c>
      <c r="D27" s="17" t="s">
        <v>78</v>
      </c>
      <c r="E27" s="10">
        <v>8.1</v>
      </c>
      <c r="F27" s="12" t="s">
        <v>5</v>
      </c>
      <c r="G27" s="10"/>
      <c r="H27" s="10">
        <f t="shared" si="2"/>
        <v>0</v>
      </c>
      <c r="I27" s="13">
        <f t="shared" si="3"/>
        <v>0</v>
      </c>
    </row>
    <row r="28" spans="1:9" ht="20.399999999999999" x14ac:dyDescent="0.3">
      <c r="A28" s="11" t="s">
        <v>23</v>
      </c>
      <c r="B28" s="66" t="s">
        <v>70</v>
      </c>
      <c r="C28" s="48">
        <v>96522</v>
      </c>
      <c r="D28" s="17" t="s">
        <v>17</v>
      </c>
      <c r="E28" s="10">
        <v>0.14000000000000001</v>
      </c>
      <c r="F28" s="12" t="s">
        <v>12</v>
      </c>
      <c r="G28" s="10"/>
      <c r="H28" s="10">
        <f t="shared" si="2"/>
        <v>0</v>
      </c>
      <c r="I28" s="13">
        <f t="shared" si="3"/>
        <v>0</v>
      </c>
    </row>
    <row r="29" spans="1:9" ht="20.399999999999999" x14ac:dyDescent="0.3">
      <c r="A29" s="11" t="s">
        <v>24</v>
      </c>
      <c r="B29" s="66" t="s">
        <v>70</v>
      </c>
      <c r="C29" s="53">
        <v>94965</v>
      </c>
      <c r="D29" s="17" t="s">
        <v>18</v>
      </c>
      <c r="E29" s="10">
        <v>0.14000000000000001</v>
      </c>
      <c r="F29" s="12" t="s">
        <v>12</v>
      </c>
      <c r="G29" s="10"/>
      <c r="H29" s="10">
        <f t="shared" si="2"/>
        <v>0</v>
      </c>
      <c r="I29" s="13">
        <f t="shared" si="3"/>
        <v>0</v>
      </c>
    </row>
    <row r="30" spans="1:9" x14ac:dyDescent="0.3">
      <c r="A30" s="11" t="s">
        <v>76</v>
      </c>
      <c r="B30" s="66" t="s">
        <v>70</v>
      </c>
      <c r="C30" s="53" t="s">
        <v>15</v>
      </c>
      <c r="D30" s="17" t="s">
        <v>19</v>
      </c>
      <c r="E30" s="10">
        <v>0.14000000000000001</v>
      </c>
      <c r="F30" s="12" t="s">
        <v>12</v>
      </c>
      <c r="G30" s="10"/>
      <c r="H30" s="10">
        <f t="shared" si="2"/>
        <v>0</v>
      </c>
      <c r="I30" s="13">
        <f t="shared" si="3"/>
        <v>0</v>
      </c>
    </row>
    <row r="31" spans="1:9" ht="15" thickBot="1" x14ac:dyDescent="0.35">
      <c r="A31" s="147" t="s">
        <v>67</v>
      </c>
      <c r="B31" s="148"/>
      <c r="C31" s="148"/>
      <c r="D31" s="148"/>
      <c r="E31" s="148"/>
      <c r="F31" s="148"/>
      <c r="G31" s="148"/>
      <c r="H31" s="149"/>
      <c r="I31" s="62">
        <f>SUM(I25:I29)</f>
        <v>0</v>
      </c>
    </row>
    <row r="32" spans="1:9" ht="15" thickBot="1" x14ac:dyDescent="0.35">
      <c r="A32" s="131" t="s">
        <v>62</v>
      </c>
      <c r="B32" s="132"/>
      <c r="C32" s="132"/>
      <c r="D32" s="132"/>
      <c r="E32" s="132"/>
      <c r="F32" s="132"/>
      <c r="G32" s="132"/>
      <c r="H32" s="133"/>
      <c r="I32" s="71">
        <f>I31+I23+I20+I16+I12</f>
        <v>0</v>
      </c>
    </row>
    <row r="33" spans="1:9" x14ac:dyDescent="0.3">
      <c r="B33" s="68"/>
    </row>
    <row r="34" spans="1:9" x14ac:dyDescent="0.3">
      <c r="A34" s="137" t="s">
        <v>68</v>
      </c>
      <c r="B34" s="138"/>
      <c r="C34" s="138"/>
      <c r="D34" s="138"/>
      <c r="E34" s="138"/>
      <c r="F34" s="138"/>
      <c r="G34" s="138"/>
      <c r="H34" s="138"/>
      <c r="I34" s="138"/>
    </row>
    <row r="35" spans="1:9" x14ac:dyDescent="0.3">
      <c r="A35" s="35"/>
      <c r="B35" s="54"/>
      <c r="C35" s="35"/>
      <c r="D35" s="35"/>
      <c r="E35" s="54"/>
      <c r="F35" s="54"/>
      <c r="G35" s="35"/>
      <c r="H35" s="35"/>
      <c r="I35" s="35"/>
    </row>
    <row r="36" spans="1:9" x14ac:dyDescent="0.3">
      <c r="A36" s="134"/>
      <c r="B36" s="134"/>
      <c r="C36" s="134"/>
      <c r="D36" s="134"/>
      <c r="E36" s="134"/>
      <c r="F36" s="134"/>
      <c r="G36" s="134"/>
      <c r="H36" s="134"/>
      <c r="I36" s="134"/>
    </row>
    <row r="37" spans="1:9" x14ac:dyDescent="0.3">
      <c r="A37" s="55"/>
      <c r="B37" s="56"/>
      <c r="C37" s="55"/>
      <c r="D37" s="55"/>
      <c r="E37" s="64"/>
      <c r="F37" s="64"/>
      <c r="G37" s="55"/>
      <c r="H37" s="55"/>
      <c r="I37" s="55"/>
    </row>
    <row r="38" spans="1:9" ht="31.2" customHeight="1" x14ac:dyDescent="0.3">
      <c r="A38" s="57"/>
      <c r="B38" s="60"/>
      <c r="C38" s="59"/>
      <c r="D38" s="59"/>
      <c r="E38" s="135"/>
      <c r="F38" s="135"/>
      <c r="G38" s="58"/>
      <c r="H38" s="136"/>
      <c r="I38" s="136"/>
    </row>
  </sheetData>
  <mergeCells count="12">
    <mergeCell ref="A23:H23"/>
    <mergeCell ref="A1:I1"/>
    <mergeCell ref="A8:I8"/>
    <mergeCell ref="A12:H12"/>
    <mergeCell ref="A16:H16"/>
    <mergeCell ref="A20:H20"/>
    <mergeCell ref="A31:H31"/>
    <mergeCell ref="A32:H32"/>
    <mergeCell ref="A34:I34"/>
    <mergeCell ref="A36:I36"/>
    <mergeCell ref="E38:F38"/>
    <mergeCell ref="H38:I38"/>
  </mergeCells>
  <pageMargins left="0.511811024" right="0.511811024" top="0.78740157499999996" bottom="0.78740157499999996" header="0.31496062000000002" footer="0.31496062000000002"/>
  <pageSetup paperSize="9" scale="75" fitToWidth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opLeftCell="A22" workbookViewId="0">
      <selection activeCell="A36" sqref="A36:I38"/>
    </sheetView>
  </sheetViews>
  <sheetFormatPr defaultRowHeight="14.4" x14ac:dyDescent="0.3"/>
  <cols>
    <col min="4" max="4" width="61.44140625" customWidth="1"/>
    <col min="5" max="5" width="11.6640625" customWidth="1"/>
    <col min="6" max="6" width="12.21875" customWidth="1"/>
    <col min="7" max="7" width="13" customWidth="1"/>
    <col min="8" max="8" width="16" customWidth="1"/>
    <col min="9" max="9" width="13.44140625" customWidth="1"/>
  </cols>
  <sheetData>
    <row r="1" spans="1:9" ht="16.2" thickBot="1" x14ac:dyDescent="0.35">
      <c r="A1" s="129" t="s">
        <v>47</v>
      </c>
      <c r="B1" s="130"/>
      <c r="C1" s="130"/>
      <c r="D1" s="130"/>
      <c r="E1" s="130"/>
      <c r="F1" s="130"/>
      <c r="G1" s="130"/>
      <c r="H1" s="130"/>
      <c r="I1" s="130"/>
    </row>
    <row r="2" spans="1:9" x14ac:dyDescent="0.3">
      <c r="A2" s="106" t="s">
        <v>48</v>
      </c>
      <c r="B2" s="37"/>
      <c r="C2" s="105"/>
      <c r="D2" s="105"/>
      <c r="E2" s="63"/>
      <c r="F2" s="63"/>
      <c r="G2" s="63"/>
      <c r="H2" s="63"/>
      <c r="I2" s="105"/>
    </row>
    <row r="3" spans="1:9" ht="15.6" customHeight="1" x14ac:dyDescent="0.3">
      <c r="A3" s="106" t="s">
        <v>99</v>
      </c>
      <c r="B3" s="37"/>
      <c r="C3" s="105"/>
      <c r="D3" s="105"/>
      <c r="E3" s="63"/>
      <c r="F3" s="63"/>
      <c r="G3" s="63"/>
      <c r="H3" s="63"/>
      <c r="I3" s="63"/>
    </row>
    <row r="4" spans="1:9" x14ac:dyDescent="0.3">
      <c r="A4" s="106" t="s">
        <v>72</v>
      </c>
      <c r="B4" s="37"/>
      <c r="C4" s="105"/>
      <c r="D4" s="105"/>
      <c r="E4" s="105"/>
      <c r="F4" s="105"/>
      <c r="G4" s="105"/>
      <c r="H4" s="63"/>
      <c r="I4" s="63"/>
    </row>
    <row r="5" spans="1:9" x14ac:dyDescent="0.3">
      <c r="A5" s="107" t="s">
        <v>49</v>
      </c>
      <c r="B5" s="36"/>
      <c r="C5" s="36"/>
      <c r="D5" s="105"/>
      <c r="E5" s="105"/>
      <c r="F5" s="105"/>
      <c r="G5" s="70" t="s">
        <v>70</v>
      </c>
      <c r="H5" s="109" t="s">
        <v>52</v>
      </c>
      <c r="I5" s="111" t="s">
        <v>53</v>
      </c>
    </row>
    <row r="6" spans="1:9" ht="15" thickBot="1" x14ac:dyDescent="0.35">
      <c r="A6" s="108" t="s">
        <v>50</v>
      </c>
      <c r="B6" s="101"/>
      <c r="C6" s="101"/>
      <c r="D6" s="41"/>
      <c r="E6" s="41"/>
      <c r="F6" s="41"/>
      <c r="G6" s="110">
        <v>43709</v>
      </c>
      <c r="H6" s="103" t="s">
        <v>54</v>
      </c>
      <c r="I6" s="112">
        <v>25.66</v>
      </c>
    </row>
    <row r="7" spans="1:9" ht="15" thickBot="1" x14ac:dyDescent="0.35">
      <c r="A7" s="36"/>
      <c r="B7" s="37"/>
      <c r="C7" s="36"/>
      <c r="D7" s="36"/>
      <c r="E7" s="36"/>
      <c r="F7" s="36"/>
      <c r="G7" s="36"/>
      <c r="H7" s="36"/>
      <c r="I7" s="36"/>
    </row>
    <row r="8" spans="1:9" ht="15" thickBot="1" x14ac:dyDescent="0.35">
      <c r="A8" s="139" t="s">
        <v>45</v>
      </c>
      <c r="B8" s="140"/>
      <c r="C8" s="140"/>
      <c r="D8" s="140"/>
      <c r="E8" s="140"/>
      <c r="F8" s="140"/>
      <c r="G8" s="140"/>
      <c r="H8" s="140"/>
      <c r="I8" s="140"/>
    </row>
    <row r="9" spans="1:9" ht="21" thickBot="1" x14ac:dyDescent="0.35">
      <c r="A9" s="38" t="s">
        <v>55</v>
      </c>
      <c r="B9" s="40" t="s">
        <v>56</v>
      </c>
      <c r="C9" s="40" t="s">
        <v>57</v>
      </c>
      <c r="D9" s="40" t="s">
        <v>58</v>
      </c>
      <c r="E9" s="39" t="s">
        <v>60</v>
      </c>
      <c r="F9" s="69" t="s">
        <v>59</v>
      </c>
      <c r="G9" s="39" t="s">
        <v>61</v>
      </c>
      <c r="H9" s="39" t="s">
        <v>98</v>
      </c>
      <c r="I9" s="39" t="s">
        <v>62</v>
      </c>
    </row>
    <row r="10" spans="1:9" x14ac:dyDescent="0.3">
      <c r="A10" s="42" t="s">
        <v>0</v>
      </c>
      <c r="B10" s="65"/>
      <c r="C10" s="43"/>
      <c r="D10" s="44" t="s">
        <v>28</v>
      </c>
      <c r="E10" s="43"/>
      <c r="F10" s="43"/>
      <c r="G10" s="43"/>
      <c r="H10" s="4"/>
      <c r="I10" s="4"/>
    </row>
    <row r="11" spans="1:9" ht="20.399999999999999" x14ac:dyDescent="0.3">
      <c r="A11" s="45" t="s">
        <v>71</v>
      </c>
      <c r="B11" s="66" t="s">
        <v>70</v>
      </c>
      <c r="C11" s="12">
        <v>78472</v>
      </c>
      <c r="D11" s="8" t="s">
        <v>69</v>
      </c>
      <c r="E11" s="10">
        <v>625</v>
      </c>
      <c r="F11" s="9" t="s">
        <v>8</v>
      </c>
      <c r="G11" s="10"/>
      <c r="H11" s="10">
        <f>((G11*($I$6/100))+G11)</f>
        <v>0</v>
      </c>
      <c r="I11" s="13">
        <f>H11*E11</f>
        <v>0</v>
      </c>
    </row>
    <row r="12" spans="1:9" x14ac:dyDescent="0.3">
      <c r="A12" s="141" t="s">
        <v>63</v>
      </c>
      <c r="B12" s="142"/>
      <c r="C12" s="142"/>
      <c r="D12" s="142"/>
      <c r="E12" s="142"/>
      <c r="F12" s="142"/>
      <c r="G12" s="142"/>
      <c r="H12" s="143"/>
      <c r="I12" s="29">
        <f>SUM(I11)</f>
        <v>0</v>
      </c>
    </row>
    <row r="13" spans="1:9" x14ac:dyDescent="0.3">
      <c r="A13" s="46" t="s">
        <v>2</v>
      </c>
      <c r="B13" s="67"/>
      <c r="C13" s="47"/>
      <c r="D13" s="25" t="s">
        <v>29</v>
      </c>
      <c r="E13" s="24"/>
      <c r="F13" s="26"/>
      <c r="G13" s="26"/>
      <c r="H13" s="28"/>
      <c r="I13" s="20"/>
    </row>
    <row r="14" spans="1:9" ht="20.399999999999999" x14ac:dyDescent="0.3">
      <c r="A14" s="11" t="s">
        <v>3</v>
      </c>
      <c r="B14" s="66" t="s">
        <v>70</v>
      </c>
      <c r="C14" s="48">
        <v>93358</v>
      </c>
      <c r="D14" s="8" t="s">
        <v>11</v>
      </c>
      <c r="E14" s="10">
        <v>3.08</v>
      </c>
      <c r="F14" s="9" t="s">
        <v>12</v>
      </c>
      <c r="G14" s="6"/>
      <c r="H14" s="10">
        <f t="shared" ref="H14:H15" si="0">((G14*($I$6/100))+G14)</f>
        <v>0</v>
      </c>
      <c r="I14" s="13">
        <f>H14*E14</f>
        <v>0</v>
      </c>
    </row>
    <row r="15" spans="1:9" ht="30.6" x14ac:dyDescent="0.3">
      <c r="A15" s="22" t="s">
        <v>10</v>
      </c>
      <c r="B15" s="66" t="s">
        <v>70</v>
      </c>
      <c r="C15" s="49">
        <v>94273</v>
      </c>
      <c r="D15" s="7" t="s">
        <v>4</v>
      </c>
      <c r="E15" s="14">
        <v>137</v>
      </c>
      <c r="F15" s="23" t="s">
        <v>5</v>
      </c>
      <c r="G15" s="14"/>
      <c r="H15" s="10">
        <f t="shared" si="0"/>
        <v>0</v>
      </c>
      <c r="I15" s="13">
        <f>H15*E15</f>
        <v>0</v>
      </c>
    </row>
    <row r="16" spans="1:9" x14ac:dyDescent="0.3">
      <c r="A16" s="141" t="s">
        <v>64</v>
      </c>
      <c r="B16" s="142"/>
      <c r="C16" s="142"/>
      <c r="D16" s="142"/>
      <c r="E16" s="142"/>
      <c r="F16" s="142"/>
      <c r="G16" s="142"/>
      <c r="H16" s="143"/>
      <c r="I16" s="29">
        <f>SUM(I14:I15)</f>
        <v>0</v>
      </c>
    </row>
    <row r="17" spans="1:9" x14ac:dyDescent="0.3">
      <c r="A17" s="46" t="s">
        <v>6</v>
      </c>
      <c r="B17" s="67"/>
      <c r="C17" s="50"/>
      <c r="D17" s="19" t="s">
        <v>27</v>
      </c>
      <c r="E17" s="26"/>
      <c r="F17" s="26"/>
      <c r="G17" s="26"/>
      <c r="H17" s="27"/>
      <c r="I17" s="21"/>
    </row>
    <row r="18" spans="1:9" x14ac:dyDescent="0.3">
      <c r="A18" s="11" t="s">
        <v>25</v>
      </c>
      <c r="B18" s="66" t="s">
        <v>70</v>
      </c>
      <c r="C18" s="48">
        <v>83356</v>
      </c>
      <c r="D18" s="8" t="s">
        <v>73</v>
      </c>
      <c r="E18" s="10">
        <f>E19*40</f>
        <v>2500</v>
      </c>
      <c r="F18" s="9" t="s">
        <v>13</v>
      </c>
      <c r="G18" s="6"/>
      <c r="H18" s="10">
        <f t="shared" ref="H18:H19" si="1">((G18*($I$6/100))+G18)</f>
        <v>0</v>
      </c>
      <c r="I18" s="13">
        <f>H18*E18</f>
        <v>0</v>
      </c>
    </row>
    <row r="19" spans="1:9" ht="20.399999999999999" x14ac:dyDescent="0.3">
      <c r="A19" s="11" t="s">
        <v>7</v>
      </c>
      <c r="B19" s="66" t="s">
        <v>77</v>
      </c>
      <c r="C19" s="48">
        <v>4748</v>
      </c>
      <c r="D19" s="8" t="s">
        <v>100</v>
      </c>
      <c r="E19" s="10">
        <f>625*0.1</f>
        <v>62.5</v>
      </c>
      <c r="F19" s="9" t="s">
        <v>12</v>
      </c>
      <c r="G19" s="6"/>
      <c r="H19" s="10">
        <f t="shared" si="1"/>
        <v>0</v>
      </c>
      <c r="I19" s="13">
        <f>H19*E19</f>
        <v>0</v>
      </c>
    </row>
    <row r="20" spans="1:9" x14ac:dyDescent="0.3">
      <c r="A20" s="141" t="s">
        <v>65</v>
      </c>
      <c r="B20" s="142"/>
      <c r="C20" s="142"/>
      <c r="D20" s="142"/>
      <c r="E20" s="142"/>
      <c r="F20" s="142"/>
      <c r="G20" s="142"/>
      <c r="H20" s="143"/>
      <c r="I20" s="29">
        <f>SUM(I18:I19)</f>
        <v>0</v>
      </c>
    </row>
    <row r="21" spans="1:9" x14ac:dyDescent="0.3">
      <c r="A21" s="51">
        <v>4</v>
      </c>
      <c r="B21" s="67"/>
      <c r="C21" s="52"/>
      <c r="D21" s="2" t="s">
        <v>26</v>
      </c>
      <c r="E21" s="1"/>
      <c r="F21" s="1"/>
      <c r="G21" s="1"/>
      <c r="H21" s="3"/>
      <c r="I21" s="21"/>
    </row>
    <row r="22" spans="1:9" ht="20.399999999999999" x14ac:dyDescent="0.3">
      <c r="A22" s="11" t="s">
        <v>16</v>
      </c>
      <c r="B22" s="66" t="s">
        <v>70</v>
      </c>
      <c r="C22" s="48">
        <v>92405</v>
      </c>
      <c r="D22" s="8" t="s">
        <v>46</v>
      </c>
      <c r="E22" s="18">
        <v>625</v>
      </c>
      <c r="F22" s="5" t="s">
        <v>8</v>
      </c>
      <c r="G22" s="6"/>
      <c r="H22" s="10">
        <f>((G22*($I$6/100))+G22)</f>
        <v>0</v>
      </c>
      <c r="I22" s="13">
        <f>H22*E22</f>
        <v>0</v>
      </c>
    </row>
    <row r="23" spans="1:9" x14ac:dyDescent="0.3">
      <c r="A23" s="141" t="s">
        <v>66</v>
      </c>
      <c r="B23" s="142"/>
      <c r="C23" s="142"/>
      <c r="D23" s="142"/>
      <c r="E23" s="142"/>
      <c r="F23" s="142"/>
      <c r="G23" s="142"/>
      <c r="H23" s="143"/>
      <c r="I23" s="29">
        <f>SUM(I22)</f>
        <v>0</v>
      </c>
    </row>
    <row r="24" spans="1:9" x14ac:dyDescent="0.3">
      <c r="A24" s="51">
        <v>5</v>
      </c>
      <c r="B24" s="67"/>
      <c r="C24" s="52"/>
      <c r="D24" s="19" t="s">
        <v>14</v>
      </c>
      <c r="E24" s="1"/>
      <c r="F24" s="1"/>
      <c r="G24" s="1"/>
      <c r="H24" s="3"/>
      <c r="I24" s="21"/>
    </row>
    <row r="25" spans="1:9" x14ac:dyDescent="0.3">
      <c r="A25" s="11" t="s">
        <v>20</v>
      </c>
      <c r="B25" s="66" t="s">
        <v>74</v>
      </c>
      <c r="C25" s="48">
        <v>7264</v>
      </c>
      <c r="D25" s="8" t="s">
        <v>81</v>
      </c>
      <c r="E25" s="10">
        <v>1.04</v>
      </c>
      <c r="F25" s="9" t="s">
        <v>8</v>
      </c>
      <c r="G25" s="6"/>
      <c r="H25" s="10">
        <f>((G25*($I$6/100))+G25)</f>
        <v>0</v>
      </c>
      <c r="I25" s="13">
        <f t="shared" ref="I25:I30" si="2">H25*E25</f>
        <v>0</v>
      </c>
    </row>
    <row r="26" spans="1:9" x14ac:dyDescent="0.3">
      <c r="A26" s="11" t="s">
        <v>21</v>
      </c>
      <c r="B26" s="66" t="s">
        <v>70</v>
      </c>
      <c r="C26" s="53" t="s">
        <v>75</v>
      </c>
      <c r="D26" s="17" t="s">
        <v>79</v>
      </c>
      <c r="E26" s="16">
        <v>2</v>
      </c>
      <c r="F26" s="15" t="s">
        <v>80</v>
      </c>
      <c r="G26" s="14"/>
      <c r="H26" s="10">
        <f t="shared" ref="H26:H30" si="3">((G26*($I$6/100))+G26)</f>
        <v>0</v>
      </c>
      <c r="I26" s="13">
        <f t="shared" si="2"/>
        <v>0</v>
      </c>
    </row>
    <row r="27" spans="1:9" ht="20.399999999999999" x14ac:dyDescent="0.3">
      <c r="A27" s="11" t="s">
        <v>22</v>
      </c>
      <c r="B27" s="66" t="s">
        <v>77</v>
      </c>
      <c r="C27" s="48">
        <v>7696</v>
      </c>
      <c r="D27" s="17" t="s">
        <v>78</v>
      </c>
      <c r="E27" s="10">
        <v>10.8</v>
      </c>
      <c r="F27" s="12" t="s">
        <v>5</v>
      </c>
      <c r="G27" s="10"/>
      <c r="H27" s="10">
        <f t="shared" si="3"/>
        <v>0</v>
      </c>
      <c r="I27" s="13">
        <f t="shared" si="2"/>
        <v>0</v>
      </c>
    </row>
    <row r="28" spans="1:9" ht="20.399999999999999" x14ac:dyDescent="0.3">
      <c r="A28" s="11" t="s">
        <v>23</v>
      </c>
      <c r="B28" s="66" t="s">
        <v>70</v>
      </c>
      <c r="C28" s="48">
        <v>96522</v>
      </c>
      <c r="D28" s="17" t="s">
        <v>17</v>
      </c>
      <c r="E28" s="10">
        <v>0.18</v>
      </c>
      <c r="F28" s="12" t="s">
        <v>12</v>
      </c>
      <c r="G28" s="10"/>
      <c r="H28" s="10">
        <f t="shared" si="3"/>
        <v>0</v>
      </c>
      <c r="I28" s="13">
        <f t="shared" si="2"/>
        <v>0</v>
      </c>
    </row>
    <row r="29" spans="1:9" ht="20.399999999999999" x14ac:dyDescent="0.3">
      <c r="A29" s="11" t="s">
        <v>24</v>
      </c>
      <c r="B29" s="66" t="s">
        <v>70</v>
      </c>
      <c r="C29" s="53">
        <v>94965</v>
      </c>
      <c r="D29" s="17" t="s">
        <v>18</v>
      </c>
      <c r="E29" s="10">
        <v>0.18</v>
      </c>
      <c r="F29" s="12" t="s">
        <v>12</v>
      </c>
      <c r="G29" s="10"/>
      <c r="H29" s="10">
        <f t="shared" si="3"/>
        <v>0</v>
      </c>
      <c r="I29" s="13">
        <f t="shared" si="2"/>
        <v>0</v>
      </c>
    </row>
    <row r="30" spans="1:9" x14ac:dyDescent="0.3">
      <c r="A30" s="11" t="s">
        <v>76</v>
      </c>
      <c r="B30" s="66" t="s">
        <v>70</v>
      </c>
      <c r="C30" s="53" t="s">
        <v>15</v>
      </c>
      <c r="D30" s="17" t="s">
        <v>19</v>
      </c>
      <c r="E30" s="10">
        <v>1.18</v>
      </c>
      <c r="F30" s="12" t="s">
        <v>12</v>
      </c>
      <c r="G30" s="10"/>
      <c r="H30" s="10">
        <f t="shared" si="3"/>
        <v>0</v>
      </c>
      <c r="I30" s="13">
        <f t="shared" si="2"/>
        <v>0</v>
      </c>
    </row>
    <row r="31" spans="1:9" ht="15" thickBot="1" x14ac:dyDescent="0.35">
      <c r="A31" s="147" t="s">
        <v>67</v>
      </c>
      <c r="B31" s="148"/>
      <c r="C31" s="148"/>
      <c r="D31" s="148"/>
      <c r="E31" s="148"/>
      <c r="F31" s="148"/>
      <c r="G31" s="148"/>
      <c r="H31" s="149"/>
      <c r="I31" s="62">
        <f>SUM(I25:I29)</f>
        <v>0</v>
      </c>
    </row>
    <row r="32" spans="1:9" ht="15" thickBot="1" x14ac:dyDescent="0.35">
      <c r="A32" s="131" t="s">
        <v>62</v>
      </c>
      <c r="B32" s="132"/>
      <c r="C32" s="132"/>
      <c r="D32" s="132"/>
      <c r="E32" s="132"/>
      <c r="F32" s="132"/>
      <c r="G32" s="132"/>
      <c r="H32" s="133"/>
      <c r="I32" s="71">
        <f>I31+I23+I20+I16+I12</f>
        <v>0</v>
      </c>
    </row>
    <row r="33" spans="1:9" x14ac:dyDescent="0.3">
      <c r="B33" s="68"/>
    </row>
    <row r="34" spans="1:9" x14ac:dyDescent="0.3">
      <c r="A34" s="137" t="s">
        <v>68</v>
      </c>
      <c r="B34" s="138"/>
      <c r="C34" s="138"/>
      <c r="D34" s="138"/>
      <c r="E34" s="138"/>
      <c r="F34" s="138"/>
      <c r="G34" s="138"/>
      <c r="H34" s="138"/>
      <c r="I34" s="138"/>
    </row>
    <row r="35" spans="1:9" x14ac:dyDescent="0.3">
      <c r="A35" s="35"/>
      <c r="B35" s="54"/>
      <c r="C35" s="35"/>
      <c r="D35" s="35"/>
      <c r="E35" s="54"/>
      <c r="F35" s="54"/>
      <c r="G35" s="35"/>
      <c r="H35" s="35"/>
      <c r="I35" s="35"/>
    </row>
    <row r="36" spans="1:9" ht="14.4" customHeight="1" x14ac:dyDescent="0.3">
      <c r="A36" s="134"/>
      <c r="B36" s="134"/>
      <c r="C36" s="134"/>
      <c r="D36" s="134"/>
      <c r="E36" s="134"/>
      <c r="F36" s="134"/>
      <c r="G36" s="134"/>
      <c r="H36" s="134"/>
      <c r="I36" s="134"/>
    </row>
    <row r="37" spans="1:9" x14ac:dyDescent="0.3">
      <c r="A37" s="55"/>
      <c r="B37" s="56"/>
      <c r="C37" s="55"/>
      <c r="D37" s="55"/>
      <c r="E37" s="64"/>
      <c r="F37" s="64"/>
      <c r="G37" s="55"/>
      <c r="H37" s="55"/>
      <c r="I37" s="55"/>
    </row>
    <row r="38" spans="1:9" ht="29.4" customHeight="1" x14ac:dyDescent="0.3">
      <c r="A38" s="57"/>
      <c r="B38" s="60"/>
      <c r="C38" s="59"/>
      <c r="D38" s="59"/>
      <c r="E38" s="135"/>
      <c r="F38" s="135"/>
      <c r="G38" s="58"/>
      <c r="H38" s="136"/>
      <c r="I38" s="136"/>
    </row>
  </sheetData>
  <mergeCells count="12">
    <mergeCell ref="A23:H23"/>
    <mergeCell ref="A1:I1"/>
    <mergeCell ref="A8:I8"/>
    <mergeCell ref="A12:H12"/>
    <mergeCell ref="A16:H16"/>
    <mergeCell ref="A20:H20"/>
    <mergeCell ref="A31:H31"/>
    <mergeCell ref="A32:H32"/>
    <mergeCell ref="A34:I34"/>
    <mergeCell ref="A36:I36"/>
    <mergeCell ref="E38:F38"/>
    <mergeCell ref="H38:I38"/>
  </mergeCells>
  <pageMargins left="0.511811024" right="0.511811024" top="0.78740157499999996" bottom="0.78740157499999996" header="0.31496062000000002" footer="0.31496062000000002"/>
  <pageSetup paperSize="9" scale="75" fitToWidth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0"/>
  <sheetViews>
    <sheetView workbookViewId="0">
      <selection activeCell="A18" sqref="A18:S20"/>
    </sheetView>
  </sheetViews>
  <sheetFormatPr defaultRowHeight="14.4" x14ac:dyDescent="0.3"/>
  <cols>
    <col min="2" max="2" width="36.109375" bestFit="1" customWidth="1"/>
    <col min="4" max="4" width="7.109375" customWidth="1"/>
    <col min="7" max="7" width="8.21875" customWidth="1"/>
    <col min="8" max="8" width="9.33203125" customWidth="1"/>
    <col min="9" max="9" width="7.6640625" customWidth="1"/>
    <col min="11" max="11" width="7.109375" customWidth="1"/>
    <col min="13" max="13" width="6.21875" customWidth="1"/>
    <col min="14" max="14" width="6.33203125" customWidth="1"/>
    <col min="15" max="16" width="5" customWidth="1"/>
    <col min="17" max="17" width="5.5546875" customWidth="1"/>
    <col min="18" max="18" width="4.109375" customWidth="1"/>
    <col min="19" max="19" width="6" customWidth="1"/>
  </cols>
  <sheetData>
    <row r="1" spans="1:20" ht="17.399999999999999" customHeight="1" thickBot="1" x14ac:dyDescent="0.35">
      <c r="A1" s="129" t="s">
        <v>82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94"/>
    </row>
    <row r="2" spans="1:20" x14ac:dyDescent="0.3">
      <c r="A2" s="176" t="s">
        <v>48</v>
      </c>
      <c r="B2" s="176"/>
      <c r="C2" s="176"/>
      <c r="D2" s="176"/>
      <c r="I2" s="35"/>
      <c r="J2" s="35"/>
      <c r="K2" s="35"/>
      <c r="L2" s="35"/>
      <c r="M2" s="35"/>
      <c r="N2" s="35"/>
      <c r="O2" s="35"/>
      <c r="P2" s="35"/>
      <c r="Q2" s="35"/>
      <c r="R2" s="35"/>
      <c r="S2" s="88"/>
    </row>
    <row r="3" spans="1:20" x14ac:dyDescent="0.3">
      <c r="A3" s="196" t="s">
        <v>101</v>
      </c>
      <c r="B3" s="197"/>
      <c r="C3" s="197"/>
      <c r="D3" s="197"/>
      <c r="I3" s="185"/>
      <c r="J3" s="186"/>
      <c r="K3" s="113"/>
      <c r="L3" s="185"/>
      <c r="M3" s="186"/>
      <c r="N3" s="182"/>
      <c r="O3" s="182"/>
      <c r="P3" s="182"/>
      <c r="Q3" s="182"/>
      <c r="R3" s="182"/>
      <c r="S3" s="183"/>
    </row>
    <row r="4" spans="1:20" ht="14.4" customHeight="1" x14ac:dyDescent="0.3">
      <c r="A4" s="176" t="s">
        <v>83</v>
      </c>
      <c r="B4" s="176"/>
      <c r="C4" s="176"/>
      <c r="D4" s="176"/>
      <c r="E4" s="176"/>
      <c r="F4" s="176"/>
      <c r="G4" s="176"/>
      <c r="H4" s="176"/>
      <c r="I4" s="177"/>
      <c r="J4" s="178"/>
      <c r="K4" s="105"/>
      <c r="L4" s="177"/>
      <c r="M4" s="178"/>
      <c r="N4" s="178"/>
      <c r="O4" s="178"/>
      <c r="P4" s="178"/>
      <c r="Q4" s="184"/>
      <c r="R4" s="184"/>
      <c r="S4" s="184"/>
      <c r="T4" s="115"/>
    </row>
    <row r="5" spans="1:20" ht="14.4" customHeight="1" x14ac:dyDescent="0.3">
      <c r="A5" s="195" t="s">
        <v>49</v>
      </c>
      <c r="B5" s="176"/>
      <c r="C5" s="176"/>
      <c r="D5" s="176"/>
      <c r="E5" s="36"/>
      <c r="F5" s="36"/>
      <c r="G5" s="36"/>
      <c r="H5" s="36"/>
      <c r="I5" s="89"/>
      <c r="J5" s="37"/>
      <c r="K5" s="105"/>
      <c r="L5" s="150" t="s">
        <v>51</v>
      </c>
      <c r="M5" s="151"/>
      <c r="N5" s="152" t="s">
        <v>52</v>
      </c>
      <c r="O5" s="153"/>
      <c r="P5" s="154"/>
      <c r="Q5" s="152" t="s">
        <v>53</v>
      </c>
      <c r="R5" s="153"/>
      <c r="S5" s="155"/>
    </row>
    <row r="6" spans="1:20" ht="14.4" customHeight="1" thickBot="1" x14ac:dyDescent="0.35">
      <c r="A6" s="198" t="s">
        <v>50</v>
      </c>
      <c r="B6" s="199"/>
      <c r="C6" s="199"/>
      <c r="D6" s="199"/>
      <c r="E6" s="101"/>
      <c r="F6" s="101"/>
      <c r="G6" s="101"/>
      <c r="H6" s="101"/>
      <c r="I6" s="114"/>
      <c r="J6" s="102"/>
      <c r="K6" s="41"/>
      <c r="L6" s="187">
        <v>43709</v>
      </c>
      <c r="M6" s="188"/>
      <c r="N6" s="189" t="s">
        <v>54</v>
      </c>
      <c r="O6" s="188"/>
      <c r="P6" s="190"/>
      <c r="Q6" s="191">
        <v>0.25659999999999999</v>
      </c>
      <c r="R6" s="192"/>
      <c r="S6" s="193"/>
    </row>
    <row r="7" spans="1:20" ht="14.4" customHeight="1" thickBot="1" x14ac:dyDescent="0.35">
      <c r="A7" s="36"/>
      <c r="B7" s="36"/>
      <c r="C7" s="36"/>
      <c r="D7" s="36"/>
      <c r="E7" s="36"/>
      <c r="F7" s="36"/>
      <c r="G7" s="36"/>
      <c r="H7" s="36"/>
      <c r="I7" s="89"/>
      <c r="J7" s="37"/>
      <c r="K7" s="37"/>
      <c r="L7" s="37"/>
      <c r="M7" s="37"/>
      <c r="N7" s="37"/>
      <c r="O7" s="37"/>
      <c r="P7" s="90"/>
      <c r="Q7" s="37"/>
      <c r="R7" s="37"/>
      <c r="S7" s="37"/>
    </row>
    <row r="8" spans="1:20" ht="14.4" customHeight="1" thickBot="1" x14ac:dyDescent="0.35">
      <c r="A8" s="179" t="s">
        <v>84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1"/>
    </row>
    <row r="9" spans="1:20" ht="43.2" customHeight="1" x14ac:dyDescent="0.3">
      <c r="A9" s="91" t="s">
        <v>55</v>
      </c>
      <c r="B9" s="173" t="s">
        <v>58</v>
      </c>
      <c r="C9" s="174"/>
      <c r="D9" s="174"/>
      <c r="E9" s="175"/>
      <c r="F9" s="168" t="s">
        <v>85</v>
      </c>
      <c r="G9" s="170"/>
      <c r="H9" s="168" t="s">
        <v>91</v>
      </c>
      <c r="I9" s="170"/>
      <c r="J9" s="168" t="s">
        <v>92</v>
      </c>
      <c r="K9" s="170"/>
      <c r="L9" s="168" t="s">
        <v>93</v>
      </c>
      <c r="M9" s="170"/>
      <c r="N9" s="168" t="s">
        <v>94</v>
      </c>
      <c r="O9" s="169"/>
      <c r="P9" s="170"/>
      <c r="Q9" s="168" t="s">
        <v>62</v>
      </c>
      <c r="R9" s="169"/>
      <c r="S9" s="171"/>
    </row>
    <row r="10" spans="1:20" x14ac:dyDescent="0.3">
      <c r="A10" s="92">
        <v>1</v>
      </c>
      <c r="B10" s="172" t="s">
        <v>86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</row>
    <row r="11" spans="1:20" x14ac:dyDescent="0.3">
      <c r="A11" s="93" t="s">
        <v>87</v>
      </c>
      <c r="B11" s="166" t="s">
        <v>102</v>
      </c>
      <c r="C11" s="167"/>
      <c r="D11" s="167"/>
      <c r="E11" s="167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</row>
    <row r="12" spans="1:20" x14ac:dyDescent="0.3">
      <c r="A12" s="93" t="s">
        <v>71</v>
      </c>
      <c r="B12" s="166" t="s">
        <v>103</v>
      </c>
      <c r="C12" s="167"/>
      <c r="D12" s="167"/>
      <c r="E12" s="167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</row>
    <row r="13" spans="1:20" x14ac:dyDescent="0.3">
      <c r="A13" s="93" t="s">
        <v>88</v>
      </c>
      <c r="B13" s="166" t="s">
        <v>104</v>
      </c>
      <c r="C13" s="167"/>
      <c r="D13" s="167"/>
      <c r="E13" s="167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</row>
    <row r="14" spans="1:20" ht="15" thickBot="1" x14ac:dyDescent="0.35">
      <c r="A14" s="163" t="s">
        <v>89</v>
      </c>
      <c r="B14" s="163"/>
      <c r="C14" s="163"/>
      <c r="D14" s="163"/>
      <c r="E14" s="164"/>
      <c r="F14" s="162">
        <f>SUM(F11:G13)</f>
        <v>0</v>
      </c>
      <c r="G14" s="162"/>
      <c r="H14" s="162">
        <f>SUM(H11:I13)</f>
        <v>0</v>
      </c>
      <c r="I14" s="162"/>
      <c r="J14" s="162">
        <f>SUM(J11:K13)</f>
        <v>0</v>
      </c>
      <c r="K14" s="162"/>
      <c r="L14" s="162">
        <f>SUM(L11:M13)</f>
        <v>0</v>
      </c>
      <c r="M14" s="162"/>
      <c r="N14" s="162">
        <f>SUM(N11:P13)</f>
        <v>0</v>
      </c>
      <c r="O14" s="162"/>
      <c r="P14" s="162"/>
      <c r="Q14" s="162">
        <f>SUM(Q11:S13)</f>
        <v>0</v>
      </c>
      <c r="R14" s="162"/>
      <c r="S14" s="162"/>
    </row>
    <row r="15" spans="1:20" ht="15" thickBot="1" x14ac:dyDescent="0.35">
      <c r="A15" s="157" t="s">
        <v>90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9">
        <f>Q14</f>
        <v>0</v>
      </c>
      <c r="R15" s="160"/>
      <c r="S15" s="161"/>
    </row>
    <row r="16" spans="1:20" x14ac:dyDescent="0.3">
      <c r="A16" s="94"/>
      <c r="B16" s="95"/>
      <c r="C16" s="95"/>
      <c r="D16" s="95"/>
      <c r="E16" s="95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</row>
    <row r="17" spans="1:19" x14ac:dyDescent="0.3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spans="1:19" x14ac:dyDescent="0.3">
      <c r="A18" s="134"/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</row>
    <row r="19" spans="1:19" x14ac:dyDescent="0.3">
      <c r="A19" s="86"/>
      <c r="B19" s="86"/>
      <c r="C19" s="86"/>
      <c r="D19" s="86"/>
      <c r="E19" s="86"/>
      <c r="F19" s="86"/>
      <c r="G19" s="97"/>
      <c r="H19" s="97"/>
      <c r="I19" s="97"/>
      <c r="J19" s="97"/>
      <c r="K19" s="86"/>
      <c r="L19" s="86"/>
      <c r="M19" s="97"/>
      <c r="N19" s="97"/>
      <c r="O19" s="97"/>
      <c r="P19" s="97"/>
      <c r="Q19" s="97"/>
      <c r="R19" s="86"/>
      <c r="S19" s="86"/>
    </row>
    <row r="20" spans="1:19" ht="30.6" customHeight="1" x14ac:dyDescent="0.3">
      <c r="A20" s="57"/>
      <c r="B20" s="58"/>
      <c r="C20" s="156"/>
      <c r="D20" s="156"/>
      <c r="E20" s="156"/>
      <c r="F20" s="156"/>
      <c r="G20" s="135"/>
      <c r="H20" s="135"/>
      <c r="I20" s="135"/>
      <c r="J20" s="135"/>
      <c r="K20" s="58"/>
      <c r="L20" s="58"/>
      <c r="M20" s="135"/>
      <c r="N20" s="135"/>
      <c r="O20" s="135"/>
      <c r="P20" s="135"/>
      <c r="Q20" s="135"/>
      <c r="R20" s="98"/>
      <c r="S20" s="98"/>
    </row>
  </sheetData>
  <mergeCells count="63">
    <mergeCell ref="A1:S1"/>
    <mergeCell ref="A2:D2"/>
    <mergeCell ref="A5:D5"/>
    <mergeCell ref="A3:D3"/>
    <mergeCell ref="A6:D6"/>
    <mergeCell ref="I3:J3"/>
    <mergeCell ref="A4:H4"/>
    <mergeCell ref="I4:J4"/>
    <mergeCell ref="A8:S8"/>
    <mergeCell ref="Q3:S3"/>
    <mergeCell ref="Q4:S4"/>
    <mergeCell ref="N3:P3"/>
    <mergeCell ref="N4:P4"/>
    <mergeCell ref="L3:M3"/>
    <mergeCell ref="L4:M4"/>
    <mergeCell ref="L6:M6"/>
    <mergeCell ref="N6:P6"/>
    <mergeCell ref="Q6:S6"/>
    <mergeCell ref="N9:P9"/>
    <mergeCell ref="Q9:S9"/>
    <mergeCell ref="B10:S10"/>
    <mergeCell ref="B11:E11"/>
    <mergeCell ref="F11:G11"/>
    <mergeCell ref="H11:I11"/>
    <mergeCell ref="J11:K11"/>
    <mergeCell ref="L11:M11"/>
    <mergeCell ref="N11:P11"/>
    <mergeCell ref="Q11:S11"/>
    <mergeCell ref="B9:E9"/>
    <mergeCell ref="F9:G9"/>
    <mergeCell ref="H9:I9"/>
    <mergeCell ref="J9:K9"/>
    <mergeCell ref="L9:M9"/>
    <mergeCell ref="N12:P12"/>
    <mergeCell ref="Q12:S12"/>
    <mergeCell ref="B13:E13"/>
    <mergeCell ref="F13:G13"/>
    <mergeCell ref="H13:I13"/>
    <mergeCell ref="J13:K13"/>
    <mergeCell ref="L13:M13"/>
    <mergeCell ref="N13:P13"/>
    <mergeCell ref="Q13:S13"/>
    <mergeCell ref="B12:E12"/>
    <mergeCell ref="F12:G12"/>
    <mergeCell ref="H12:I12"/>
    <mergeCell ref="J12:K12"/>
    <mergeCell ref="L12:M12"/>
    <mergeCell ref="L5:M5"/>
    <mergeCell ref="N5:P5"/>
    <mergeCell ref="Q5:S5"/>
    <mergeCell ref="C20:F20"/>
    <mergeCell ref="G20:J20"/>
    <mergeCell ref="A15:P15"/>
    <mergeCell ref="M20:Q20"/>
    <mergeCell ref="Q15:S15"/>
    <mergeCell ref="A18:S18"/>
    <mergeCell ref="N14:P14"/>
    <mergeCell ref="Q14:S14"/>
    <mergeCell ref="A14:E14"/>
    <mergeCell ref="F14:G14"/>
    <mergeCell ref="H14:I14"/>
    <mergeCell ref="J14:K14"/>
    <mergeCell ref="L14:M14"/>
  </mergeCells>
  <pageMargins left="0.511811024" right="0.511811024" top="0.78740157499999996" bottom="0.78740157499999996" header="0.31496062000000002" footer="0.31496062000000002"/>
  <pageSetup paperSize="9" scale="77" fitToHeight="0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"/>
  <sheetViews>
    <sheetView tabSelected="1" workbookViewId="0">
      <selection activeCell="A37" sqref="A37:J39"/>
    </sheetView>
  </sheetViews>
  <sheetFormatPr defaultRowHeight="14.4" x14ac:dyDescent="0.3"/>
  <cols>
    <col min="2" max="2" width="37.44140625" customWidth="1"/>
    <col min="3" max="3" width="11.44140625" customWidth="1"/>
    <col min="4" max="4" width="14.5546875" customWidth="1"/>
    <col min="5" max="5" width="10.88671875" customWidth="1"/>
    <col min="6" max="6" width="11.88671875" customWidth="1"/>
    <col min="7" max="7" width="11.33203125" customWidth="1"/>
    <col min="8" max="8" width="12.33203125" customWidth="1"/>
    <col min="9" max="9" width="12.109375" customWidth="1"/>
    <col min="10" max="10" width="12.33203125" customWidth="1"/>
    <col min="11" max="11" width="11.88671875" customWidth="1"/>
    <col min="12" max="12" width="11.5546875" customWidth="1"/>
    <col min="13" max="13" width="10.88671875" customWidth="1"/>
    <col min="14" max="14" width="13.5546875" customWidth="1"/>
    <col min="15" max="15" width="12.5546875" customWidth="1"/>
  </cols>
  <sheetData>
    <row r="1" spans="1:12" ht="18" thickBot="1" x14ac:dyDescent="0.35">
      <c r="A1" s="218" t="s">
        <v>30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20"/>
    </row>
    <row r="2" spans="1:12" x14ac:dyDescent="0.3">
      <c r="A2" s="221" t="s">
        <v>31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3"/>
    </row>
    <row r="3" spans="1:12" x14ac:dyDescent="0.3">
      <c r="A3" s="224" t="s">
        <v>48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</row>
    <row r="4" spans="1:12" x14ac:dyDescent="0.3">
      <c r="A4" s="176" t="s">
        <v>95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</row>
    <row r="5" spans="1:12" x14ac:dyDescent="0.3">
      <c r="A5" s="209" t="s">
        <v>105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</row>
    <row r="6" spans="1:12" x14ac:dyDescent="0.3">
      <c r="A6" s="210" t="s">
        <v>1</v>
      </c>
      <c r="B6" s="213" t="s">
        <v>32</v>
      </c>
      <c r="C6" s="213" t="s">
        <v>33</v>
      </c>
      <c r="D6" s="216" t="s">
        <v>44</v>
      </c>
      <c r="E6" s="200" t="s">
        <v>34</v>
      </c>
      <c r="F6" s="200"/>
      <c r="G6" s="200"/>
      <c r="H6" s="200"/>
      <c r="I6" s="200"/>
      <c r="J6" s="200"/>
      <c r="K6" s="200"/>
      <c r="L6" s="201"/>
    </row>
    <row r="7" spans="1:12" x14ac:dyDescent="0.3">
      <c r="A7" s="211"/>
      <c r="B7" s="214"/>
      <c r="C7" s="215"/>
      <c r="D7" s="217"/>
      <c r="E7" s="202" t="s">
        <v>36</v>
      </c>
      <c r="F7" s="203"/>
      <c r="G7" s="202" t="s">
        <v>37</v>
      </c>
      <c r="H7" s="203"/>
      <c r="I7" s="202" t="s">
        <v>38</v>
      </c>
      <c r="J7" s="203"/>
      <c r="K7" s="202" t="s">
        <v>39</v>
      </c>
      <c r="L7" s="204"/>
    </row>
    <row r="8" spans="1:12" x14ac:dyDescent="0.3">
      <c r="A8" s="212"/>
      <c r="B8" s="215"/>
      <c r="C8" s="87" t="s">
        <v>35</v>
      </c>
      <c r="D8" s="87" t="s">
        <v>40</v>
      </c>
      <c r="E8" s="31" t="s">
        <v>35</v>
      </c>
      <c r="F8" s="31" t="s">
        <v>41</v>
      </c>
      <c r="G8" s="31" t="s">
        <v>35</v>
      </c>
      <c r="H8" s="31" t="s">
        <v>41</v>
      </c>
      <c r="I8" s="31" t="s">
        <v>35</v>
      </c>
      <c r="J8" s="31" t="s">
        <v>41</v>
      </c>
      <c r="K8" s="31" t="s">
        <v>35</v>
      </c>
      <c r="L8" s="34" t="s">
        <v>41</v>
      </c>
    </row>
    <row r="9" spans="1:12" x14ac:dyDescent="0.3">
      <c r="A9" s="116">
        <v>1</v>
      </c>
      <c r="B9" s="31" t="s">
        <v>28</v>
      </c>
      <c r="C9" s="117" t="e">
        <f>(D9*100)/D14</f>
        <v>#DIV/0!</v>
      </c>
      <c r="D9" s="118"/>
      <c r="E9" s="119">
        <v>100</v>
      </c>
      <c r="F9" s="120">
        <f>D9</f>
        <v>0</v>
      </c>
      <c r="G9" s="119"/>
      <c r="H9" s="120"/>
      <c r="I9" s="119"/>
      <c r="J9" s="120"/>
      <c r="K9" s="119"/>
      <c r="L9" s="121"/>
    </row>
    <row r="10" spans="1:12" x14ac:dyDescent="0.3">
      <c r="A10" s="116">
        <v>2</v>
      </c>
      <c r="B10" s="30" t="s">
        <v>29</v>
      </c>
      <c r="C10" s="122" t="e">
        <f>(D10*100)/D14</f>
        <v>#DIV/0!</v>
      </c>
      <c r="D10" s="118"/>
      <c r="E10" s="119">
        <f>E9</f>
        <v>100</v>
      </c>
      <c r="F10" s="120">
        <f>D10</f>
        <v>0</v>
      </c>
      <c r="G10" s="119"/>
      <c r="H10" s="120"/>
      <c r="I10" s="119"/>
      <c r="J10" s="120"/>
      <c r="K10" s="119"/>
      <c r="L10" s="121"/>
    </row>
    <row r="11" spans="1:12" x14ac:dyDescent="0.3">
      <c r="A11" s="116">
        <v>3</v>
      </c>
      <c r="B11" s="30" t="s">
        <v>106</v>
      </c>
      <c r="C11" s="122" t="e">
        <f>(D11*100)/D14</f>
        <v>#DIV/0!</v>
      </c>
      <c r="D11" s="118"/>
      <c r="E11" s="119">
        <f>E10</f>
        <v>100</v>
      </c>
      <c r="F11" s="120">
        <f>D11</f>
        <v>0</v>
      </c>
      <c r="G11" s="119"/>
      <c r="H11" s="120"/>
      <c r="I11" s="119"/>
      <c r="J11" s="120"/>
      <c r="K11" s="119"/>
      <c r="L11" s="121"/>
    </row>
    <row r="12" spans="1:12" x14ac:dyDescent="0.3">
      <c r="A12" s="116">
        <v>4</v>
      </c>
      <c r="B12" s="31" t="s">
        <v>45</v>
      </c>
      <c r="C12" s="117" t="e">
        <f>(D12*100)/D14</f>
        <v>#DIV/0!</v>
      </c>
      <c r="D12" s="120"/>
      <c r="E12" s="119">
        <v>100</v>
      </c>
      <c r="F12" s="120">
        <f>(E12*D12)/100</f>
        <v>0</v>
      </c>
      <c r="G12" s="119"/>
      <c r="H12" s="120"/>
      <c r="I12" s="119"/>
      <c r="J12" s="120"/>
      <c r="K12" s="119"/>
      <c r="L12" s="121"/>
    </row>
    <row r="13" spans="1:12" x14ac:dyDescent="0.3">
      <c r="A13" s="116">
        <v>5</v>
      </c>
      <c r="B13" s="31" t="s">
        <v>14</v>
      </c>
      <c r="C13" s="117" t="e">
        <f>(D13*100)/D14</f>
        <v>#DIV/0!</v>
      </c>
      <c r="D13" s="120"/>
      <c r="E13" s="119">
        <v>100</v>
      </c>
      <c r="F13" s="120">
        <f>D13</f>
        <v>0</v>
      </c>
      <c r="G13" s="119"/>
      <c r="H13" s="120"/>
      <c r="I13" s="119"/>
      <c r="J13" s="120"/>
      <c r="K13" s="119"/>
      <c r="L13" s="121"/>
    </row>
    <row r="14" spans="1:12" x14ac:dyDescent="0.3">
      <c r="A14" s="205" t="s">
        <v>9</v>
      </c>
      <c r="B14" s="32" t="s">
        <v>42</v>
      </c>
      <c r="C14" s="207" t="e">
        <f>SUM(C9:C13)</f>
        <v>#DIV/0!</v>
      </c>
      <c r="D14" s="207"/>
      <c r="E14" s="119" t="e">
        <f>(F14*100)/D14</f>
        <v>#DIV/0!</v>
      </c>
      <c r="F14" s="119"/>
      <c r="G14" s="119"/>
      <c r="H14" s="119"/>
      <c r="I14" s="123"/>
      <c r="J14" s="124"/>
      <c r="K14" s="123"/>
      <c r="L14" s="125"/>
    </row>
    <row r="15" spans="1:12" ht="15" thickBot="1" x14ac:dyDescent="0.35">
      <c r="A15" s="206"/>
      <c r="B15" s="33" t="s">
        <v>43</v>
      </c>
      <c r="C15" s="208"/>
      <c r="D15" s="208"/>
      <c r="E15" s="126" t="e">
        <f>E14</f>
        <v>#DIV/0!</v>
      </c>
      <c r="F15" s="126"/>
      <c r="G15" s="126"/>
      <c r="H15" s="126"/>
      <c r="I15" s="126"/>
      <c r="J15" s="126"/>
      <c r="K15" s="126"/>
      <c r="L15" s="127"/>
    </row>
    <row r="16" spans="1:12" x14ac:dyDescent="0.3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</row>
    <row r="17" spans="1:12" x14ac:dyDescent="0.3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28"/>
      <c r="L17" s="128"/>
    </row>
    <row r="18" spans="1:12" x14ac:dyDescent="0.3">
      <c r="A18" s="99"/>
      <c r="B18" s="56"/>
      <c r="C18" s="99"/>
      <c r="D18" s="99"/>
      <c r="E18" s="56"/>
      <c r="F18" s="56"/>
      <c r="G18" s="99"/>
      <c r="H18" s="99"/>
      <c r="I18" s="99"/>
      <c r="J18" s="99"/>
      <c r="K18" s="128"/>
      <c r="L18" s="128"/>
    </row>
    <row r="20" spans="1:12" ht="15" thickBot="1" x14ac:dyDescent="0.35"/>
    <row r="21" spans="1:12" ht="18" thickBot="1" x14ac:dyDescent="0.35">
      <c r="A21" s="218" t="s">
        <v>30</v>
      </c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20"/>
    </row>
    <row r="22" spans="1:12" x14ac:dyDescent="0.3">
      <c r="A22" s="221" t="s">
        <v>31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3"/>
    </row>
    <row r="23" spans="1:12" x14ac:dyDescent="0.3">
      <c r="A23" s="224" t="s">
        <v>48</v>
      </c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</row>
    <row r="24" spans="1:12" x14ac:dyDescent="0.3">
      <c r="A24" s="176" t="s">
        <v>97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</row>
    <row r="25" spans="1:12" x14ac:dyDescent="0.3">
      <c r="A25" s="209" t="s">
        <v>105</v>
      </c>
      <c r="B25" s="209"/>
      <c r="C25" s="209"/>
      <c r="D25" s="209"/>
      <c r="E25" s="209"/>
      <c r="F25" s="209"/>
      <c r="G25" s="209"/>
      <c r="H25" s="209"/>
      <c r="I25" s="209"/>
      <c r="J25" s="209"/>
      <c r="K25" s="209"/>
      <c r="L25" s="209"/>
    </row>
    <row r="26" spans="1:12" x14ac:dyDescent="0.3">
      <c r="A26" s="210" t="s">
        <v>1</v>
      </c>
      <c r="B26" s="213" t="s">
        <v>32</v>
      </c>
      <c r="C26" s="213" t="s">
        <v>33</v>
      </c>
      <c r="D26" s="216" t="s">
        <v>44</v>
      </c>
      <c r="E26" s="200" t="s">
        <v>34</v>
      </c>
      <c r="F26" s="200"/>
      <c r="G26" s="200"/>
      <c r="H26" s="200"/>
      <c r="I26" s="200"/>
      <c r="J26" s="200"/>
      <c r="K26" s="200"/>
      <c r="L26" s="201"/>
    </row>
    <row r="27" spans="1:12" x14ac:dyDescent="0.3">
      <c r="A27" s="211"/>
      <c r="B27" s="214"/>
      <c r="C27" s="215"/>
      <c r="D27" s="217"/>
      <c r="E27" s="202" t="s">
        <v>36</v>
      </c>
      <c r="F27" s="203"/>
      <c r="G27" s="202" t="s">
        <v>37</v>
      </c>
      <c r="H27" s="203"/>
      <c r="I27" s="202" t="s">
        <v>38</v>
      </c>
      <c r="J27" s="203"/>
      <c r="K27" s="202" t="s">
        <v>39</v>
      </c>
      <c r="L27" s="204"/>
    </row>
    <row r="28" spans="1:12" x14ac:dyDescent="0.3">
      <c r="A28" s="212"/>
      <c r="B28" s="215"/>
      <c r="C28" s="87" t="s">
        <v>35</v>
      </c>
      <c r="D28" s="87" t="s">
        <v>40</v>
      </c>
      <c r="E28" s="31" t="s">
        <v>35</v>
      </c>
      <c r="F28" s="31" t="s">
        <v>41</v>
      </c>
      <c r="G28" s="31" t="s">
        <v>35</v>
      </c>
      <c r="H28" s="31" t="s">
        <v>41</v>
      </c>
      <c r="I28" s="31" t="s">
        <v>35</v>
      </c>
      <c r="J28" s="31" t="s">
        <v>41</v>
      </c>
      <c r="K28" s="31" t="s">
        <v>35</v>
      </c>
      <c r="L28" s="34" t="s">
        <v>41</v>
      </c>
    </row>
    <row r="29" spans="1:12" x14ac:dyDescent="0.3">
      <c r="A29" s="116">
        <v>1</v>
      </c>
      <c r="B29" s="31" t="s">
        <v>28</v>
      </c>
      <c r="C29" s="117" t="e">
        <f>(D29*100)/D34</f>
        <v>#DIV/0!</v>
      </c>
      <c r="D29" s="118"/>
      <c r="E29" s="119">
        <v>100</v>
      </c>
      <c r="F29" s="120">
        <f>D29</f>
        <v>0</v>
      </c>
      <c r="G29" s="119"/>
      <c r="H29" s="120"/>
      <c r="I29" s="119"/>
      <c r="J29" s="120"/>
      <c r="K29" s="119"/>
      <c r="L29" s="121"/>
    </row>
    <row r="30" spans="1:12" x14ac:dyDescent="0.3">
      <c r="A30" s="116">
        <v>2</v>
      </c>
      <c r="B30" s="30" t="s">
        <v>29</v>
      </c>
      <c r="C30" s="122" t="e">
        <f>(D30*100)/D34</f>
        <v>#DIV/0!</v>
      </c>
      <c r="D30" s="118"/>
      <c r="E30" s="119">
        <f>E29</f>
        <v>100</v>
      </c>
      <c r="F30" s="120">
        <f>D30</f>
        <v>0</v>
      </c>
      <c r="G30" s="119"/>
      <c r="H30" s="120"/>
      <c r="I30" s="119"/>
      <c r="J30" s="120"/>
      <c r="K30" s="119"/>
      <c r="L30" s="121"/>
    </row>
    <row r="31" spans="1:12" x14ac:dyDescent="0.3">
      <c r="A31" s="116">
        <v>3</v>
      </c>
      <c r="B31" s="30" t="s">
        <v>106</v>
      </c>
      <c r="C31" s="122" t="e">
        <f>(D31*100)/D34</f>
        <v>#DIV/0!</v>
      </c>
      <c r="D31" s="118"/>
      <c r="E31" s="119">
        <f>E30</f>
        <v>100</v>
      </c>
      <c r="F31" s="120">
        <f>D31</f>
        <v>0</v>
      </c>
      <c r="G31" s="119"/>
      <c r="H31" s="120"/>
      <c r="I31" s="119"/>
      <c r="J31" s="120"/>
      <c r="K31" s="119"/>
      <c r="L31" s="121"/>
    </row>
    <row r="32" spans="1:12" x14ac:dyDescent="0.3">
      <c r="A32" s="116">
        <v>4</v>
      </c>
      <c r="B32" s="31" t="s">
        <v>45</v>
      </c>
      <c r="C32" s="117" t="e">
        <f>(D32*100)/D34</f>
        <v>#DIV/0!</v>
      </c>
      <c r="D32" s="120"/>
      <c r="E32" s="119">
        <v>100</v>
      </c>
      <c r="F32" s="120">
        <f>(E32*D32)/100</f>
        <v>0</v>
      </c>
      <c r="G32" s="119"/>
      <c r="H32" s="120"/>
      <c r="I32" s="119"/>
      <c r="J32" s="120"/>
      <c r="K32" s="119"/>
      <c r="L32" s="121"/>
    </row>
    <row r="33" spans="1:12" x14ac:dyDescent="0.3">
      <c r="A33" s="116">
        <v>5</v>
      </c>
      <c r="B33" s="31" t="s">
        <v>14</v>
      </c>
      <c r="C33" s="117" t="e">
        <f>(D33*100)/D34</f>
        <v>#DIV/0!</v>
      </c>
      <c r="D33" s="120"/>
      <c r="E33" s="119">
        <v>100</v>
      </c>
      <c r="F33" s="120">
        <f>D33</f>
        <v>0</v>
      </c>
      <c r="G33" s="119"/>
      <c r="H33" s="120"/>
      <c r="I33" s="119"/>
      <c r="J33" s="120"/>
      <c r="K33" s="119"/>
      <c r="L33" s="121"/>
    </row>
    <row r="34" spans="1:12" x14ac:dyDescent="0.3">
      <c r="A34" s="205" t="s">
        <v>9</v>
      </c>
      <c r="B34" s="32" t="s">
        <v>42</v>
      </c>
      <c r="C34" s="207" t="e">
        <f>SUM(C29:C33)</f>
        <v>#DIV/0!</v>
      </c>
      <c r="D34" s="207"/>
      <c r="E34" s="119" t="e">
        <f>(F34*100)/D34</f>
        <v>#DIV/0!</v>
      </c>
      <c r="F34" s="119"/>
      <c r="G34" s="119"/>
      <c r="H34" s="119"/>
      <c r="I34" s="123"/>
      <c r="J34" s="124"/>
      <c r="K34" s="123"/>
      <c r="L34" s="125"/>
    </row>
    <row r="35" spans="1:12" ht="15" thickBot="1" x14ac:dyDescent="0.35">
      <c r="A35" s="206"/>
      <c r="B35" s="33" t="s">
        <v>43</v>
      </c>
      <c r="C35" s="208"/>
      <c r="D35" s="208"/>
      <c r="E35" s="126" t="e">
        <f>E34</f>
        <v>#DIV/0!</v>
      </c>
      <c r="F35" s="126"/>
      <c r="G35" s="126"/>
      <c r="H35" s="126"/>
      <c r="I35" s="126"/>
      <c r="J35" s="126"/>
      <c r="K35" s="126"/>
      <c r="L35" s="127"/>
    </row>
    <row r="36" spans="1:12" x14ac:dyDescent="0.3">
      <c r="A36" s="128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</row>
    <row r="37" spans="1:12" ht="14.4" customHeight="1" x14ac:dyDescent="0.3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28"/>
      <c r="L37" s="128"/>
    </row>
    <row r="38" spans="1:12" x14ac:dyDescent="0.3">
      <c r="A38" s="99"/>
      <c r="B38" s="56"/>
      <c r="C38" s="99"/>
      <c r="D38" s="99"/>
      <c r="E38" s="104"/>
      <c r="F38" s="104"/>
      <c r="G38" s="99"/>
      <c r="H38" s="99"/>
      <c r="I38" s="99"/>
      <c r="J38" s="99"/>
      <c r="K38" s="128"/>
      <c r="L38" s="128"/>
    </row>
    <row r="39" spans="1:12" ht="29.4" customHeight="1" x14ac:dyDescent="0.3">
      <c r="A39" s="57"/>
      <c r="B39" s="60"/>
      <c r="C39" s="59"/>
      <c r="D39" s="59"/>
      <c r="E39" s="135"/>
      <c r="F39" s="135"/>
      <c r="G39" s="100"/>
      <c r="H39" s="136"/>
      <c r="I39" s="136"/>
      <c r="J39" s="100"/>
      <c r="K39" s="128"/>
      <c r="L39" s="128"/>
    </row>
    <row r="40" spans="1:12" ht="15" thickBot="1" x14ac:dyDescent="0.35"/>
    <row r="41" spans="1:12" ht="18" thickBot="1" x14ac:dyDescent="0.35">
      <c r="A41" s="218" t="s">
        <v>30</v>
      </c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20"/>
    </row>
    <row r="42" spans="1:12" x14ac:dyDescent="0.3">
      <c r="A42" s="221" t="s">
        <v>31</v>
      </c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3"/>
    </row>
    <row r="43" spans="1:12" x14ac:dyDescent="0.3">
      <c r="A43" s="224" t="s">
        <v>48</v>
      </c>
      <c r="B43" s="225"/>
      <c r="C43" s="225"/>
      <c r="D43" s="225"/>
      <c r="E43" s="225"/>
      <c r="F43" s="225"/>
      <c r="G43" s="225"/>
      <c r="H43" s="225"/>
      <c r="I43" s="225"/>
      <c r="J43" s="225"/>
      <c r="K43" s="225"/>
      <c r="L43" s="225"/>
    </row>
    <row r="44" spans="1:12" x14ac:dyDescent="0.3">
      <c r="A44" s="176" t="s">
        <v>99</v>
      </c>
      <c r="B44" s="176"/>
      <c r="C44" s="176"/>
      <c r="D44" s="176"/>
      <c r="E44" s="176"/>
      <c r="F44" s="176"/>
      <c r="G44" s="176"/>
      <c r="H44" s="176"/>
      <c r="I44" s="176"/>
      <c r="J44" s="176"/>
      <c r="K44" s="176"/>
      <c r="L44" s="176"/>
    </row>
    <row r="45" spans="1:12" x14ac:dyDescent="0.3">
      <c r="A45" s="209" t="s">
        <v>105</v>
      </c>
      <c r="B45" s="209"/>
      <c r="C45" s="209"/>
      <c r="D45" s="209"/>
      <c r="E45" s="209"/>
      <c r="F45" s="209"/>
      <c r="G45" s="209"/>
      <c r="H45" s="209"/>
      <c r="I45" s="209"/>
      <c r="J45" s="209"/>
      <c r="K45" s="209"/>
      <c r="L45" s="209"/>
    </row>
    <row r="46" spans="1:12" x14ac:dyDescent="0.3">
      <c r="A46" s="210" t="s">
        <v>1</v>
      </c>
      <c r="B46" s="213" t="s">
        <v>32</v>
      </c>
      <c r="C46" s="213" t="s">
        <v>33</v>
      </c>
      <c r="D46" s="216" t="s">
        <v>44</v>
      </c>
      <c r="E46" s="200" t="s">
        <v>34</v>
      </c>
      <c r="F46" s="200"/>
      <c r="G46" s="200"/>
      <c r="H46" s="200"/>
      <c r="I46" s="200"/>
      <c r="J46" s="200"/>
      <c r="K46" s="200"/>
      <c r="L46" s="201"/>
    </row>
    <row r="47" spans="1:12" x14ac:dyDescent="0.3">
      <c r="A47" s="211"/>
      <c r="B47" s="214"/>
      <c r="C47" s="215"/>
      <c r="D47" s="217"/>
      <c r="E47" s="202" t="s">
        <v>36</v>
      </c>
      <c r="F47" s="203"/>
      <c r="G47" s="202" t="s">
        <v>37</v>
      </c>
      <c r="H47" s="203"/>
      <c r="I47" s="202" t="s">
        <v>38</v>
      </c>
      <c r="J47" s="203"/>
      <c r="K47" s="202" t="s">
        <v>39</v>
      </c>
      <c r="L47" s="204"/>
    </row>
    <row r="48" spans="1:12" x14ac:dyDescent="0.3">
      <c r="A48" s="212"/>
      <c r="B48" s="215"/>
      <c r="C48" s="87" t="s">
        <v>35</v>
      </c>
      <c r="D48" s="87" t="s">
        <v>40</v>
      </c>
      <c r="E48" s="31" t="s">
        <v>35</v>
      </c>
      <c r="F48" s="31" t="s">
        <v>41</v>
      </c>
      <c r="G48" s="31" t="s">
        <v>35</v>
      </c>
      <c r="H48" s="31" t="s">
        <v>41</v>
      </c>
      <c r="I48" s="31" t="s">
        <v>35</v>
      </c>
      <c r="J48" s="31" t="s">
        <v>41</v>
      </c>
      <c r="K48" s="31" t="s">
        <v>35</v>
      </c>
      <c r="L48" s="34" t="s">
        <v>41</v>
      </c>
    </row>
    <row r="49" spans="1:12" x14ac:dyDescent="0.3">
      <c r="A49" s="116">
        <v>1</v>
      </c>
      <c r="B49" s="31" t="s">
        <v>28</v>
      </c>
      <c r="C49" s="117" t="e">
        <f>(D49*100)/D54</f>
        <v>#DIV/0!</v>
      </c>
      <c r="D49" s="118"/>
      <c r="E49" s="119">
        <v>100</v>
      </c>
      <c r="F49" s="120">
        <f>D49</f>
        <v>0</v>
      </c>
      <c r="G49" s="119"/>
      <c r="H49" s="120"/>
      <c r="I49" s="119"/>
      <c r="J49" s="120"/>
      <c r="K49" s="119"/>
      <c r="L49" s="121"/>
    </row>
    <row r="50" spans="1:12" x14ac:dyDescent="0.3">
      <c r="A50" s="116">
        <v>2</v>
      </c>
      <c r="B50" s="30" t="s">
        <v>29</v>
      </c>
      <c r="C50" s="122" t="e">
        <f>(D50*100)/D54</f>
        <v>#DIV/0!</v>
      </c>
      <c r="D50" s="118"/>
      <c r="E50" s="119">
        <f>E49</f>
        <v>100</v>
      </c>
      <c r="F50" s="120">
        <f>D50</f>
        <v>0</v>
      </c>
      <c r="G50" s="119"/>
      <c r="H50" s="120"/>
      <c r="I50" s="119"/>
      <c r="J50" s="120"/>
      <c r="K50" s="119"/>
      <c r="L50" s="121"/>
    </row>
    <row r="51" spans="1:12" x14ac:dyDescent="0.3">
      <c r="A51" s="116">
        <v>3</v>
      </c>
      <c r="B51" s="30" t="s">
        <v>106</v>
      </c>
      <c r="C51" s="122" t="e">
        <f>(D51*100)/D54</f>
        <v>#DIV/0!</v>
      </c>
      <c r="D51" s="118"/>
      <c r="E51" s="119">
        <f>E50</f>
        <v>100</v>
      </c>
      <c r="F51" s="120">
        <f>D51</f>
        <v>0</v>
      </c>
      <c r="G51" s="119"/>
      <c r="H51" s="120"/>
      <c r="I51" s="119"/>
      <c r="J51" s="120"/>
      <c r="K51" s="119"/>
      <c r="L51" s="121"/>
    </row>
    <row r="52" spans="1:12" x14ac:dyDescent="0.3">
      <c r="A52" s="116">
        <v>4</v>
      </c>
      <c r="B52" s="31" t="s">
        <v>45</v>
      </c>
      <c r="C52" s="117" t="e">
        <f>(D52*100)/D54</f>
        <v>#DIV/0!</v>
      </c>
      <c r="D52" s="120"/>
      <c r="E52" s="119">
        <v>100</v>
      </c>
      <c r="F52" s="120">
        <f>(E52*D52)/100</f>
        <v>0</v>
      </c>
      <c r="G52" s="119"/>
      <c r="H52" s="120"/>
      <c r="I52" s="119"/>
      <c r="J52" s="120"/>
      <c r="K52" s="119"/>
      <c r="L52" s="121"/>
    </row>
    <row r="53" spans="1:12" x14ac:dyDescent="0.3">
      <c r="A53" s="116">
        <v>5</v>
      </c>
      <c r="B53" s="31" t="s">
        <v>14</v>
      </c>
      <c r="C53" s="117" t="e">
        <f>(D53*100)/D54</f>
        <v>#DIV/0!</v>
      </c>
      <c r="D53" s="120"/>
      <c r="E53" s="119">
        <v>100</v>
      </c>
      <c r="F53" s="120">
        <f>D53</f>
        <v>0</v>
      </c>
      <c r="G53" s="119"/>
      <c r="H53" s="120"/>
      <c r="I53" s="119"/>
      <c r="J53" s="120"/>
      <c r="K53" s="119"/>
      <c r="L53" s="121"/>
    </row>
    <row r="54" spans="1:12" x14ac:dyDescent="0.3">
      <c r="A54" s="205" t="s">
        <v>9</v>
      </c>
      <c r="B54" s="32" t="s">
        <v>42</v>
      </c>
      <c r="C54" s="207" t="e">
        <f>SUM(C49:C53)</f>
        <v>#DIV/0!</v>
      </c>
      <c r="D54" s="207">
        <f>SUM(D49:D53)</f>
        <v>0</v>
      </c>
      <c r="E54" s="119" t="e">
        <f>(F54*100)/D54</f>
        <v>#DIV/0!</v>
      </c>
      <c r="F54" s="119">
        <f>SUM(F49:F53)</f>
        <v>0</v>
      </c>
      <c r="G54" s="119"/>
      <c r="H54" s="119"/>
      <c r="I54" s="123"/>
      <c r="J54" s="124"/>
      <c r="K54" s="123"/>
      <c r="L54" s="125"/>
    </row>
    <row r="55" spans="1:12" ht="15" thickBot="1" x14ac:dyDescent="0.35">
      <c r="A55" s="206"/>
      <c r="B55" s="33" t="s">
        <v>43</v>
      </c>
      <c r="C55" s="208"/>
      <c r="D55" s="208"/>
      <c r="E55" s="126" t="e">
        <f>E54</f>
        <v>#DIV/0!</v>
      </c>
      <c r="F55" s="126">
        <f>F54</f>
        <v>0</v>
      </c>
      <c r="G55" s="126"/>
      <c r="H55" s="126"/>
      <c r="I55" s="126"/>
      <c r="J55" s="126"/>
      <c r="K55" s="126"/>
      <c r="L55" s="127"/>
    </row>
    <row r="56" spans="1:12" x14ac:dyDescent="0.3">
      <c r="A56" s="128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</row>
    <row r="58" spans="1:12" ht="15" thickBot="1" x14ac:dyDescent="0.35"/>
    <row r="59" spans="1:12" ht="18" thickBot="1" x14ac:dyDescent="0.35">
      <c r="A59" s="218" t="s">
        <v>30</v>
      </c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20"/>
    </row>
    <row r="60" spans="1:12" x14ac:dyDescent="0.3">
      <c r="A60" s="221" t="s">
        <v>31</v>
      </c>
      <c r="B60" s="222"/>
      <c r="C60" s="222"/>
      <c r="D60" s="222"/>
      <c r="E60" s="222"/>
      <c r="F60" s="222"/>
      <c r="G60" s="222"/>
      <c r="H60" s="222"/>
      <c r="I60" s="222"/>
      <c r="J60" s="222"/>
      <c r="K60" s="222"/>
      <c r="L60" s="223"/>
    </row>
    <row r="61" spans="1:12" x14ac:dyDescent="0.3">
      <c r="A61" s="224" t="s">
        <v>48</v>
      </c>
      <c r="B61" s="225"/>
      <c r="C61" s="225"/>
      <c r="D61" s="225"/>
      <c r="E61" s="225"/>
      <c r="F61" s="225"/>
      <c r="G61" s="225"/>
      <c r="H61" s="225"/>
      <c r="I61" s="225"/>
      <c r="J61" s="225"/>
      <c r="K61" s="225"/>
      <c r="L61" s="225"/>
    </row>
    <row r="62" spans="1:12" x14ac:dyDescent="0.3">
      <c r="A62" s="176" t="s">
        <v>107</v>
      </c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</row>
    <row r="63" spans="1:12" x14ac:dyDescent="0.3">
      <c r="A63" s="209" t="s">
        <v>105</v>
      </c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209"/>
    </row>
    <row r="64" spans="1:12" x14ac:dyDescent="0.3">
      <c r="A64" s="210" t="s">
        <v>1</v>
      </c>
      <c r="B64" s="213" t="s">
        <v>32</v>
      </c>
      <c r="C64" s="213" t="s">
        <v>33</v>
      </c>
      <c r="D64" s="216" t="s">
        <v>44</v>
      </c>
      <c r="E64" s="200" t="s">
        <v>34</v>
      </c>
      <c r="F64" s="200"/>
      <c r="G64" s="200"/>
      <c r="H64" s="200"/>
      <c r="I64" s="200"/>
      <c r="J64" s="200"/>
      <c r="K64" s="200"/>
      <c r="L64" s="201"/>
    </row>
    <row r="65" spans="1:12" x14ac:dyDescent="0.3">
      <c r="A65" s="211"/>
      <c r="B65" s="214"/>
      <c r="C65" s="215"/>
      <c r="D65" s="217"/>
      <c r="E65" s="202" t="s">
        <v>36</v>
      </c>
      <c r="F65" s="203"/>
      <c r="G65" s="202" t="s">
        <v>37</v>
      </c>
      <c r="H65" s="203"/>
      <c r="I65" s="202" t="s">
        <v>38</v>
      </c>
      <c r="J65" s="203"/>
      <c r="K65" s="202" t="s">
        <v>39</v>
      </c>
      <c r="L65" s="204"/>
    </row>
    <row r="66" spans="1:12" x14ac:dyDescent="0.3">
      <c r="A66" s="212"/>
      <c r="B66" s="215"/>
      <c r="C66" s="87" t="s">
        <v>35</v>
      </c>
      <c r="D66" s="87" t="s">
        <v>40</v>
      </c>
      <c r="E66" s="31" t="s">
        <v>35</v>
      </c>
      <c r="F66" s="31" t="s">
        <v>41</v>
      </c>
      <c r="G66" s="31" t="s">
        <v>35</v>
      </c>
      <c r="H66" s="31" t="s">
        <v>41</v>
      </c>
      <c r="I66" s="31" t="s">
        <v>35</v>
      </c>
      <c r="J66" s="31" t="s">
        <v>41</v>
      </c>
      <c r="K66" s="31" t="s">
        <v>35</v>
      </c>
      <c r="L66" s="34" t="s">
        <v>41</v>
      </c>
    </row>
    <row r="67" spans="1:12" x14ac:dyDescent="0.3">
      <c r="A67" s="116">
        <v>1</v>
      </c>
      <c r="B67" s="31" t="s">
        <v>28</v>
      </c>
      <c r="C67" s="117" t="e">
        <f>(D67*100)/D72</f>
        <v>#DIV/0!</v>
      </c>
      <c r="D67" s="118"/>
      <c r="E67" s="119">
        <v>100</v>
      </c>
      <c r="F67" s="120">
        <f>D67</f>
        <v>0</v>
      </c>
      <c r="G67" s="119"/>
      <c r="H67" s="120"/>
      <c r="I67" s="119"/>
      <c r="J67" s="120"/>
      <c r="K67" s="119"/>
      <c r="L67" s="121"/>
    </row>
    <row r="68" spans="1:12" x14ac:dyDescent="0.3">
      <c r="A68" s="116">
        <v>2</v>
      </c>
      <c r="B68" s="30" t="s">
        <v>29</v>
      </c>
      <c r="C68" s="122" t="e">
        <f>(D68*100)/D72</f>
        <v>#DIV/0!</v>
      </c>
      <c r="D68" s="118"/>
      <c r="E68" s="119">
        <v>100</v>
      </c>
      <c r="F68" s="120">
        <f>D68</f>
        <v>0</v>
      </c>
      <c r="G68" s="119">
        <f>100-E68</f>
        <v>0</v>
      </c>
      <c r="H68" s="120">
        <f>D68-F68</f>
        <v>0</v>
      </c>
      <c r="I68" s="119"/>
      <c r="J68" s="120"/>
      <c r="K68" s="119"/>
      <c r="L68" s="121"/>
    </row>
    <row r="69" spans="1:12" x14ac:dyDescent="0.3">
      <c r="A69" s="116">
        <v>3</v>
      </c>
      <c r="B69" s="30" t="s">
        <v>106</v>
      </c>
      <c r="C69" s="122" t="e">
        <f>(D69*100)/D72</f>
        <v>#DIV/0!</v>
      </c>
      <c r="D69" s="118"/>
      <c r="E69" s="119">
        <v>100</v>
      </c>
      <c r="F69" s="120">
        <f>D69</f>
        <v>0</v>
      </c>
      <c r="G69" s="119"/>
      <c r="H69" s="120"/>
      <c r="I69" s="119"/>
      <c r="J69" s="120"/>
      <c r="K69" s="119"/>
      <c r="L69" s="121"/>
    </row>
    <row r="70" spans="1:12" x14ac:dyDescent="0.3">
      <c r="A70" s="116">
        <v>3</v>
      </c>
      <c r="B70" s="31" t="s">
        <v>45</v>
      </c>
      <c r="C70" s="117" t="e">
        <f>(D70*100)/D72</f>
        <v>#DIV/0!</v>
      </c>
      <c r="D70" s="120"/>
      <c r="E70" s="119">
        <v>75</v>
      </c>
      <c r="F70" s="120">
        <f>(E70*D70)/100</f>
        <v>0</v>
      </c>
      <c r="G70" s="119">
        <v>25</v>
      </c>
      <c r="H70" s="120">
        <f>D70-F70</f>
        <v>0</v>
      </c>
      <c r="I70" s="119"/>
      <c r="J70" s="120"/>
      <c r="K70" s="119"/>
      <c r="L70" s="121"/>
    </row>
    <row r="71" spans="1:12" x14ac:dyDescent="0.3">
      <c r="A71" s="116">
        <v>4</v>
      </c>
      <c r="B71" s="31" t="s">
        <v>14</v>
      </c>
      <c r="C71" s="117" t="e">
        <f>(D71*100)/D72</f>
        <v>#DIV/0!</v>
      </c>
      <c r="D71" s="120"/>
      <c r="E71" s="119"/>
      <c r="F71" s="120"/>
      <c r="G71" s="119">
        <v>100</v>
      </c>
      <c r="H71" s="120">
        <f>D71</f>
        <v>0</v>
      </c>
      <c r="I71" s="119"/>
      <c r="J71" s="120"/>
      <c r="K71" s="119"/>
      <c r="L71" s="121"/>
    </row>
    <row r="72" spans="1:12" x14ac:dyDescent="0.3">
      <c r="A72" s="205" t="s">
        <v>9</v>
      </c>
      <c r="B72" s="32" t="s">
        <v>42</v>
      </c>
      <c r="C72" s="207" t="e">
        <f>SUM(C67:C71)</f>
        <v>#DIV/0!</v>
      </c>
      <c r="D72" s="207">
        <f>SUM(D67:D71)</f>
        <v>0</v>
      </c>
      <c r="E72" s="119" t="e">
        <f>(F72*100)/D72</f>
        <v>#DIV/0!</v>
      </c>
      <c r="F72" s="119">
        <f>SUM(F67:F71)</f>
        <v>0</v>
      </c>
      <c r="G72" s="119" t="e">
        <f>(H72*100)/D72</f>
        <v>#DIV/0!</v>
      </c>
      <c r="H72" s="119">
        <f>SUM(H68:H71)</f>
        <v>0</v>
      </c>
      <c r="I72" s="123"/>
      <c r="J72" s="124"/>
      <c r="K72" s="123"/>
      <c r="L72" s="125"/>
    </row>
    <row r="73" spans="1:12" ht="15" thickBot="1" x14ac:dyDescent="0.35">
      <c r="A73" s="206"/>
      <c r="B73" s="33" t="s">
        <v>43</v>
      </c>
      <c r="C73" s="208"/>
      <c r="D73" s="208"/>
      <c r="E73" s="126" t="e">
        <f>E72</f>
        <v>#DIV/0!</v>
      </c>
      <c r="F73" s="126">
        <f>F72</f>
        <v>0</v>
      </c>
      <c r="G73" s="126" t="e">
        <f>E73+G72</f>
        <v>#DIV/0!</v>
      </c>
      <c r="H73" s="126">
        <f>H72+F73</f>
        <v>0</v>
      </c>
      <c r="I73" s="126"/>
      <c r="J73" s="126"/>
      <c r="K73" s="126"/>
      <c r="L73" s="127"/>
    </row>
    <row r="74" spans="1:12" x14ac:dyDescent="0.3">
      <c r="A74" s="128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</row>
    <row r="75" spans="1:12" ht="14.4" customHeight="1" x14ac:dyDescent="0.3">
      <c r="A75" s="134"/>
      <c r="B75" s="134"/>
      <c r="C75" s="134"/>
      <c r="D75" s="134"/>
      <c r="E75" s="134"/>
      <c r="F75" s="134"/>
      <c r="G75" s="134"/>
      <c r="H75" s="134"/>
      <c r="I75" s="134"/>
      <c r="J75" s="134"/>
      <c r="K75" s="128"/>
      <c r="L75" s="128"/>
    </row>
    <row r="76" spans="1:12" x14ac:dyDescent="0.3">
      <c r="A76" s="99"/>
      <c r="B76" s="56"/>
      <c r="C76" s="99"/>
      <c r="D76" s="99"/>
      <c r="E76" s="104"/>
      <c r="F76" s="104"/>
      <c r="G76" s="99"/>
      <c r="H76" s="99"/>
      <c r="I76" s="99"/>
      <c r="J76" s="99"/>
      <c r="K76" s="128"/>
      <c r="L76" s="128"/>
    </row>
    <row r="77" spans="1:12" ht="28.8" customHeight="1" x14ac:dyDescent="0.3">
      <c r="A77" s="57"/>
      <c r="B77" s="60"/>
      <c r="C77" s="59"/>
      <c r="D77" s="59"/>
      <c r="E77" s="135"/>
      <c r="F77" s="135"/>
      <c r="G77" s="100"/>
      <c r="H77" s="136"/>
      <c r="I77" s="136"/>
      <c r="J77" s="100"/>
      <c r="K77" s="128"/>
      <c r="L77" s="128"/>
    </row>
  </sheetData>
  <mergeCells count="75">
    <mergeCell ref="I7:J7"/>
    <mergeCell ref="K7:L7"/>
    <mergeCell ref="A6:A8"/>
    <mergeCell ref="B6:B8"/>
    <mergeCell ref="C6:C7"/>
    <mergeCell ref="D6:D7"/>
    <mergeCell ref="A41:L41"/>
    <mergeCell ref="A42:L42"/>
    <mergeCell ref="A43:L43"/>
    <mergeCell ref="A44:L44"/>
    <mergeCell ref="A1:L1"/>
    <mergeCell ref="A2:L2"/>
    <mergeCell ref="A3:L3"/>
    <mergeCell ref="A4:L4"/>
    <mergeCell ref="A5:L5"/>
    <mergeCell ref="E6:L6"/>
    <mergeCell ref="A14:A15"/>
    <mergeCell ref="C14:C15"/>
    <mergeCell ref="D14:D15"/>
    <mergeCell ref="A17:J17"/>
    <mergeCell ref="E7:F7"/>
    <mergeCell ref="G7:H7"/>
    <mergeCell ref="A34:A35"/>
    <mergeCell ref="C34:C35"/>
    <mergeCell ref="D34:D35"/>
    <mergeCell ref="A37:J37"/>
    <mergeCell ref="E39:F39"/>
    <mergeCell ref="H39:I39"/>
    <mergeCell ref="A63:L63"/>
    <mergeCell ref="A64:A66"/>
    <mergeCell ref="B64:B66"/>
    <mergeCell ref="C64:C65"/>
    <mergeCell ref="D64:D65"/>
    <mergeCell ref="C54:C55"/>
    <mergeCell ref="D54:D55"/>
    <mergeCell ref="A59:L59"/>
    <mergeCell ref="A61:L61"/>
    <mergeCell ref="A62:L62"/>
    <mergeCell ref="A26:A28"/>
    <mergeCell ref="B26:B28"/>
    <mergeCell ref="C26:C27"/>
    <mergeCell ref="D26:D27"/>
    <mergeCell ref="E26:L26"/>
    <mergeCell ref="E27:F27"/>
    <mergeCell ref="G27:H27"/>
    <mergeCell ref="I27:J27"/>
    <mergeCell ref="K27:L27"/>
    <mergeCell ref="A21:L21"/>
    <mergeCell ref="A22:L22"/>
    <mergeCell ref="A23:L23"/>
    <mergeCell ref="A24:L24"/>
    <mergeCell ref="A25:L25"/>
    <mergeCell ref="A72:A73"/>
    <mergeCell ref="C72:C73"/>
    <mergeCell ref="D72:D73"/>
    <mergeCell ref="A75:J75"/>
    <mergeCell ref="A45:L45"/>
    <mergeCell ref="A46:A48"/>
    <mergeCell ref="B46:B48"/>
    <mergeCell ref="C46:C47"/>
    <mergeCell ref="D46:D47"/>
    <mergeCell ref="E46:L46"/>
    <mergeCell ref="E47:F47"/>
    <mergeCell ref="G47:H47"/>
    <mergeCell ref="I47:J47"/>
    <mergeCell ref="K47:L47"/>
    <mergeCell ref="A60:L60"/>
    <mergeCell ref="A54:A55"/>
    <mergeCell ref="E77:F77"/>
    <mergeCell ref="H77:I77"/>
    <mergeCell ref="E64:L64"/>
    <mergeCell ref="E65:F65"/>
    <mergeCell ref="G65:H65"/>
    <mergeCell ref="I65:J65"/>
    <mergeCell ref="K65:L65"/>
  </mergeCells>
  <pageMargins left="0.511811024" right="0.511811024" top="0.78740157499999996" bottom="0.78740157499999996" header="0.31496062000000002" footer="0.31496062000000002"/>
  <pageSetup paperSize="9" scale="82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TRECHO 5</vt:lpstr>
      <vt:lpstr>TRECHO 6</vt:lpstr>
      <vt:lpstr>TRECHO 7</vt:lpstr>
      <vt:lpstr>PLANILHA GERAL</vt:lpstr>
      <vt:lpstr>CRONOGRAMA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2019-10-23T17:47:35Z</cp:lastPrinted>
  <dcterms:created xsi:type="dcterms:W3CDTF">2018-09-14T16:09:30Z</dcterms:created>
  <dcterms:modified xsi:type="dcterms:W3CDTF">2019-10-23T17:53:51Z</dcterms:modified>
</cp:coreProperties>
</file>