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DITAIS DE LICITACOES\EDITAIS DE LICITAÇÃO - ANO 2019\EDITAIS TOMADA DE PREÇOS 2019\T.P 015 2019 - Asfaltos CBUQ\Arquivos TP 15\"/>
    </mc:Choice>
  </mc:AlternateContent>
  <xr:revisionPtr revIDLastSave="0" documentId="8_{5CAD9D84-D2A9-464F-B88E-9C2F9FA605E4}" xr6:coauthVersionLast="43" xr6:coauthVersionMax="43" xr10:uidLastSave="{00000000-0000-0000-0000-000000000000}"/>
  <bookViews>
    <workbookView xWindow="-120" yWindow="-120" windowWidth="29040" windowHeight="15840" tabRatio="864" xr2:uid="{00000000-000D-0000-FFFF-FFFF00000000}"/>
  </bookViews>
  <sheets>
    <sheet name="TRECHO 9" sheetId="10" r:id="rId1"/>
    <sheet name="TRECHO 10" sheetId="9" r:id="rId2"/>
    <sheet name="TRECHO 11" sheetId="11" r:id="rId3"/>
    <sheet name="TRECHO 12" sheetId="12" r:id="rId4"/>
    <sheet name="TRECHO 13" sheetId="6" r:id="rId5"/>
    <sheet name="PO TOTAL" sheetId="13" r:id="rId6"/>
    <sheet name="CRONOGRAMA" sheetId="1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24" i="10" l="1"/>
  <c r="Q26" i="10"/>
  <c r="Q27" i="10"/>
  <c r="Q28" i="10"/>
  <c r="Q29" i="10"/>
  <c r="Q30" i="10"/>
  <c r="Q31" i="10"/>
  <c r="H98" i="15" l="1"/>
  <c r="F98" i="15"/>
  <c r="F95" i="15"/>
  <c r="F81" i="15"/>
  <c r="C81" i="15"/>
  <c r="F63" i="15"/>
  <c r="F62" i="15"/>
  <c r="C62" i="15"/>
  <c r="F46" i="15"/>
  <c r="F28" i="15"/>
  <c r="F27" i="15"/>
  <c r="C46" i="15"/>
  <c r="C27" i="15"/>
  <c r="C96" i="15"/>
  <c r="F80" i="15"/>
  <c r="F79" i="15"/>
  <c r="F61" i="15"/>
  <c r="F60" i="15"/>
  <c r="H47" i="15"/>
  <c r="F47" i="15"/>
  <c r="F45" i="15"/>
  <c r="F44" i="15"/>
  <c r="F26" i="15"/>
  <c r="F25" i="15"/>
  <c r="C9" i="15"/>
  <c r="H12" i="15"/>
  <c r="F12" i="15"/>
  <c r="H11" i="15"/>
  <c r="F10" i="15"/>
  <c r="F9" i="15"/>
  <c r="H97" i="15" l="1"/>
  <c r="G97" i="15" s="1"/>
  <c r="F97" i="15"/>
  <c r="E97" i="15" s="1"/>
  <c r="F94" i="15"/>
  <c r="F96" i="15"/>
  <c r="E96" i="15" s="1"/>
  <c r="H13" i="15"/>
  <c r="G13" i="15" s="1"/>
  <c r="H96" i="15"/>
  <c r="C98" i="15"/>
  <c r="C80" i="15"/>
  <c r="C79" i="15"/>
  <c r="F82" i="15"/>
  <c r="F83" i="15" s="1"/>
  <c r="C63" i="15"/>
  <c r="C60" i="15"/>
  <c r="F64" i="15"/>
  <c r="F65" i="15" s="1"/>
  <c r="C61" i="15"/>
  <c r="H48" i="15"/>
  <c r="C45" i="15"/>
  <c r="C47" i="15"/>
  <c r="F48" i="15"/>
  <c r="E48" i="15" s="1"/>
  <c r="C26" i="15"/>
  <c r="F29" i="15"/>
  <c r="F30" i="15" s="1"/>
  <c r="C28" i="15"/>
  <c r="F13" i="15"/>
  <c r="F14" i="15" s="1"/>
  <c r="H14" i="15" s="1"/>
  <c r="C10" i="15"/>
  <c r="C12" i="15"/>
  <c r="C11" i="15"/>
  <c r="E82" i="15"/>
  <c r="C44" i="15"/>
  <c r="C95" i="15"/>
  <c r="C97" i="15"/>
  <c r="C25" i="15"/>
  <c r="C94" i="15"/>
  <c r="F99" i="15" l="1"/>
  <c r="C13" i="15"/>
  <c r="H99" i="15"/>
  <c r="G96" i="15"/>
  <c r="C82" i="15"/>
  <c r="C99" i="15"/>
  <c r="G48" i="15"/>
  <c r="G49" i="15" s="1"/>
  <c r="E64" i="15"/>
  <c r="E65" i="15" s="1"/>
  <c r="C64" i="15"/>
  <c r="F49" i="15"/>
  <c r="H49" i="15" s="1"/>
  <c r="C48" i="15"/>
  <c r="C29" i="15"/>
  <c r="E29" i="15"/>
  <c r="E13" i="15"/>
  <c r="E14" i="15" s="1"/>
  <c r="E94" i="15"/>
  <c r="E83" i="15"/>
  <c r="E49" i="15"/>
  <c r="G14" i="15" l="1"/>
  <c r="G99" i="15"/>
  <c r="E30" i="15"/>
  <c r="F100" i="15"/>
  <c r="H100" i="15" s="1"/>
  <c r="E99" i="15"/>
  <c r="G100" i="15" l="1"/>
  <c r="E100" i="15"/>
  <c r="Q24" i="9" l="1"/>
  <c r="L16" i="13" l="1"/>
  <c r="J16" i="13"/>
  <c r="H16" i="13"/>
  <c r="F16" i="13"/>
  <c r="L19" i="13"/>
  <c r="J19" i="13"/>
  <c r="H19" i="13"/>
  <c r="F19" i="13"/>
  <c r="O19" i="13"/>
  <c r="O16" i="13" l="1"/>
  <c r="O20" i="13" s="1"/>
  <c r="Q31" i="9"/>
  <c r="T31" i="9" s="1"/>
  <c r="Q30" i="9"/>
  <c r="T30" i="9" s="1"/>
  <c r="Q29" i="9"/>
  <c r="T29" i="9" s="1"/>
  <c r="Q28" i="9"/>
  <c r="T28" i="9" s="1"/>
  <c r="Q27" i="9"/>
  <c r="T27" i="9" s="1"/>
  <c r="Q26" i="9"/>
  <c r="T26" i="9" s="1"/>
  <c r="M17" i="11"/>
  <c r="Q25" i="6" l="1"/>
  <c r="T25" i="6" s="1"/>
  <c r="Q29" i="6"/>
  <c r="T29" i="6" s="1"/>
  <c r="M29" i="6"/>
  <c r="Q28" i="6"/>
  <c r="M28" i="6"/>
  <c r="Q27" i="6"/>
  <c r="T27" i="6" s="1"/>
  <c r="Q26" i="6"/>
  <c r="T26" i="6" s="1"/>
  <c r="T28" i="6" l="1"/>
  <c r="Q23" i="6" l="1"/>
  <c r="T23" i="6" s="1"/>
  <c r="T30" i="6" s="1"/>
  <c r="Q20" i="6"/>
  <c r="Q19" i="6"/>
  <c r="Q17" i="6"/>
  <c r="M17" i="6"/>
  <c r="M19" i="6" s="1"/>
  <c r="Q16" i="6"/>
  <c r="T16" i="6" s="1"/>
  <c r="Q12" i="6"/>
  <c r="M12" i="6"/>
  <c r="Q11" i="6"/>
  <c r="T11" i="6" s="1"/>
  <c r="Q36" i="12"/>
  <c r="T36" i="12" s="1"/>
  <c r="Q35" i="12"/>
  <c r="T35" i="12" s="1"/>
  <c r="Q34" i="12"/>
  <c r="T34" i="12" s="1"/>
  <c r="Q33" i="12"/>
  <c r="T33" i="12" s="1"/>
  <c r="Q30" i="12"/>
  <c r="T30" i="12" s="1"/>
  <c r="Q29" i="12"/>
  <c r="T29" i="12" s="1"/>
  <c r="Q28" i="12"/>
  <c r="T28" i="12" s="1"/>
  <c r="Q27" i="12"/>
  <c r="T27" i="12" s="1"/>
  <c r="Q26" i="12"/>
  <c r="T26" i="12" s="1"/>
  <c r="Q24" i="12"/>
  <c r="T24" i="12" s="1"/>
  <c r="Q20" i="12"/>
  <c r="M20" i="12"/>
  <c r="Q19" i="12"/>
  <c r="M19" i="12"/>
  <c r="Q17" i="12"/>
  <c r="T17" i="12" s="1"/>
  <c r="M17" i="12"/>
  <c r="Q16" i="12"/>
  <c r="T16" i="12" s="1"/>
  <c r="Q12" i="12"/>
  <c r="M12" i="12"/>
  <c r="Q11" i="12"/>
  <c r="T11" i="12" s="1"/>
  <c r="Q39" i="11"/>
  <c r="T39" i="11" s="1"/>
  <c r="Q38" i="11"/>
  <c r="T38" i="11" s="1"/>
  <c r="Q37" i="11"/>
  <c r="T37" i="11" s="1"/>
  <c r="Q36" i="11"/>
  <c r="T36" i="11" s="1"/>
  <c r="Q33" i="11"/>
  <c r="T33" i="11" s="1"/>
  <c r="Q32" i="11"/>
  <c r="T32" i="11" s="1"/>
  <c r="Q31" i="11"/>
  <c r="T31" i="11" s="1"/>
  <c r="Q30" i="11"/>
  <c r="T30" i="11" s="1"/>
  <c r="Q29" i="11"/>
  <c r="T29" i="11" s="1"/>
  <c r="Q27" i="11"/>
  <c r="T27" i="11" s="1"/>
  <c r="Q23" i="11"/>
  <c r="Q22" i="11"/>
  <c r="T22" i="11" s="1"/>
  <c r="Q20" i="11"/>
  <c r="T20" i="11" s="1"/>
  <c r="M20" i="11"/>
  <c r="M23" i="11" s="1"/>
  <c r="Q19" i="11"/>
  <c r="T19" i="11" s="1"/>
  <c r="Q17" i="11"/>
  <c r="T17" i="11" s="1"/>
  <c r="Q16" i="11"/>
  <c r="T16" i="11" s="1"/>
  <c r="Q12" i="11"/>
  <c r="M12" i="11"/>
  <c r="Q11" i="11"/>
  <c r="T11" i="11" s="1"/>
  <c r="Q37" i="9"/>
  <c r="T37" i="9" s="1"/>
  <c r="Q36" i="9"/>
  <c r="T36" i="9" s="1"/>
  <c r="Q35" i="9"/>
  <c r="T35" i="9" s="1"/>
  <c r="Q34" i="9"/>
  <c r="T34" i="9" s="1"/>
  <c r="T24" i="9"/>
  <c r="T32" i="9" s="1"/>
  <c r="Q20" i="9"/>
  <c r="T20" i="9" s="1"/>
  <c r="Q19" i="9"/>
  <c r="T19" i="9" s="1"/>
  <c r="Q17" i="9"/>
  <c r="M17" i="9"/>
  <c r="Q16" i="9"/>
  <c r="T16" i="9" s="1"/>
  <c r="Q12" i="9"/>
  <c r="T12" i="9" s="1"/>
  <c r="Q11" i="9"/>
  <c r="T11" i="9" s="1"/>
  <c r="T27" i="10"/>
  <c r="T12" i="11" l="1"/>
  <c r="T19" i="12"/>
  <c r="T21" i="12" s="1"/>
  <c r="T20" i="12"/>
  <c r="T17" i="6"/>
  <c r="T12" i="12"/>
  <c r="T31" i="12"/>
  <c r="T17" i="9"/>
  <c r="T12" i="6"/>
  <c r="T13" i="6" s="1"/>
  <c r="T19" i="6"/>
  <c r="T21" i="6" s="1"/>
  <c r="M20" i="6"/>
  <c r="T20" i="6" s="1"/>
  <c r="T37" i="12"/>
  <c r="T13" i="12"/>
  <c r="T13" i="11"/>
  <c r="T23" i="11"/>
  <c r="T24" i="11" s="1"/>
  <c r="T34" i="11"/>
  <c r="T40" i="11"/>
  <c r="T13" i="9"/>
  <c r="T38" i="9"/>
  <c r="T21" i="9"/>
  <c r="T39" i="9" l="1"/>
  <c r="T38" i="12"/>
  <c r="T31" i="6"/>
  <c r="T41" i="11"/>
  <c r="T28" i="10" l="1"/>
  <c r="T29" i="10"/>
  <c r="T30" i="10"/>
  <c r="T31" i="10"/>
  <c r="Q35" i="10"/>
  <c r="T35" i="10" s="1"/>
  <c r="Q36" i="10"/>
  <c r="T36" i="10" s="1"/>
  <c r="Q37" i="10"/>
  <c r="T37" i="10" s="1"/>
  <c r="Q34" i="10"/>
  <c r="T34" i="10" s="1"/>
  <c r="T26" i="10"/>
  <c r="T38" i="10" l="1"/>
  <c r="T24" i="10"/>
  <c r="T32" i="10" s="1"/>
  <c r="M17" i="10"/>
  <c r="M20" i="10" s="1"/>
  <c r="Q16" i="10"/>
  <c r="Q17" i="10"/>
  <c r="Q19" i="10"/>
  <c r="Q20" i="10"/>
  <c r="Q12" i="10"/>
  <c r="T12" i="10" s="1"/>
  <c r="Q11" i="10"/>
  <c r="T20" i="10" l="1"/>
  <c r="T19" i="10"/>
  <c r="T16" i="10"/>
  <c r="T11" i="10"/>
  <c r="T13" i="10" s="1"/>
  <c r="T17" i="10" l="1"/>
  <c r="T21" i="10" l="1"/>
  <c r="T39" i="10" s="1"/>
</calcChain>
</file>

<file path=xl/sharedStrings.xml><?xml version="1.0" encoding="utf-8"?>
<sst xmlns="http://schemas.openxmlformats.org/spreadsheetml/2006/main" count="801" uniqueCount="157">
  <si>
    <t>M2</t>
  </si>
  <si>
    <t>1.2.</t>
  </si>
  <si>
    <t>SINAPI</t>
  </si>
  <si>
    <t>LIMPEZA DE SUPERFICIES COM JATO DE ALTA PRESSAO DE AR E AGUA</t>
  </si>
  <si>
    <t>2.1.</t>
  </si>
  <si>
    <t>PINTURA DE LIGACAO COM EMULSAO RR-2C</t>
  </si>
  <si>
    <t>m³</t>
  </si>
  <si>
    <t>2.3.</t>
  </si>
  <si>
    <t>TRANSPORTE COM CAMINHÃO BASCULANTE DE 14 M3, EM VIA URBANA PAVIMENTADA, DMT ACIMA DE 30 KM (UNIDADE: M3XKM). AF_04/2016</t>
  </si>
  <si>
    <t>M3XKM</t>
  </si>
  <si>
    <t>2.4.</t>
  </si>
  <si>
    <t>SINALIZACAO HORIZONTAL COM TINTA RETRORREFLETIVA A BASE DE RESINA ACRILICA COM MICROESFERAS DE VIDRO</t>
  </si>
  <si>
    <t>M²</t>
  </si>
  <si>
    <t>ESCAVAÇÃO MANUAL PARA BLOCO DE COROAMENTO OU SAPATA, SEM PREVISÃO DE FÔRMA. AF_06/2017</t>
  </si>
  <si>
    <t>M3</t>
  </si>
  <si>
    <t>CONCRETO FCK = 25MPA, TRAÇO 1:2,3:2,7 (CIMENTO/ AREIA MÉDIA/ BRITA 1)  - PREPARO MECÂNICO COM BETONEIRA 400 L. AF_07/2016</t>
  </si>
  <si>
    <t>74157/004</t>
  </si>
  <si>
    <t>LANCAMENTO/APLICACAO MANUAL DE CONCRETO EM FUNDACOES</t>
  </si>
  <si>
    <t>Foi considerado arredondamento de duas casas decimais para Quantidade; Custo Unitário; BDI; Preço Unitário; Preço Total.</t>
  </si>
  <si>
    <r>
      <rPr>
        <b/>
        <sz val="10"/>
        <color rgb="FF000000"/>
        <rFont val="Arial"/>
        <family val="2"/>
      </rPr>
      <t>MUNICÍPIO/UF:</t>
    </r>
    <r>
      <rPr>
        <sz val="10"/>
        <color rgb="FF000000"/>
        <rFont val="Arial"/>
        <family val="2"/>
      </rPr>
      <t xml:space="preserve"> SÃO JOSÉ DO OURO/RS</t>
    </r>
  </si>
  <si>
    <r>
      <rPr>
        <b/>
        <sz val="10"/>
        <color rgb="FF000000"/>
        <rFont val="Arial"/>
        <family val="2"/>
      </rPr>
      <t>PROPONENTE:</t>
    </r>
    <r>
      <rPr>
        <sz val="10"/>
        <color rgb="FF000000"/>
        <rFont val="Arial"/>
        <family val="2"/>
      </rPr>
      <t xml:space="preserve"> MUNICÍPIO DE SÃO JOSÉ DO OURO</t>
    </r>
  </si>
  <si>
    <r>
      <rPr>
        <b/>
        <sz val="10"/>
        <color rgb="FF000000"/>
        <rFont val="Arial"/>
        <family val="2"/>
      </rPr>
      <t xml:space="preserve">OBJETO: </t>
    </r>
    <r>
      <rPr>
        <sz val="10"/>
        <color rgb="FF000000"/>
        <rFont val="Arial"/>
        <family val="2"/>
      </rPr>
      <t>PAVIMENTAÇÃO ASFÁLTICA NO PERIMETRO URBANO DO MUNICÍPIO DE SÃO JOSÉ DO OURO/RS</t>
    </r>
  </si>
  <si>
    <t>DESONERADO:</t>
  </si>
  <si>
    <t>SINAPI DATA BASE:</t>
  </si>
  <si>
    <t>BDI</t>
  </si>
  <si>
    <r>
      <rPr>
        <b/>
        <sz val="10"/>
        <color rgb="FF000000"/>
        <rFont val="Arial"/>
        <family val="2"/>
      </rPr>
      <t xml:space="preserve">MODALIDADE: </t>
    </r>
    <r>
      <rPr>
        <sz val="10"/>
        <color rgb="FF000000"/>
        <rFont val="Arial"/>
        <family val="2"/>
      </rPr>
      <t>EMPREITADA GLOBAL</t>
    </r>
  </si>
  <si>
    <t>ITEM</t>
  </si>
  <si>
    <t>FONTE</t>
  </si>
  <si>
    <t>CÓDIGO</t>
  </si>
  <si>
    <t>DESCRIÇÃO</t>
  </si>
  <si>
    <t>UNIDADE</t>
  </si>
  <si>
    <t>CUSTO UNITÁRIO (R$)</t>
  </si>
  <si>
    <t>PREÇO TOTAL (R$)</t>
  </si>
  <si>
    <t>QUANTIDADE</t>
  </si>
  <si>
    <t>PAVIMENTAÇÃO ASFÁLTICA EM CBUQ</t>
  </si>
  <si>
    <t>TOTAL DO ITEM 1</t>
  </si>
  <si>
    <t>TOTAL DO ITEM 2</t>
  </si>
  <si>
    <t>SERVIÇOS INICIAIS</t>
  </si>
  <si>
    <t>SINALIZAÇÃO HORIZONTAL</t>
  </si>
  <si>
    <t>SINALIZAÇÃO VERTICAL</t>
  </si>
  <si>
    <t>TOTAL DO ITEM 3</t>
  </si>
  <si>
    <t>TOTAL DO ITEM 4</t>
  </si>
  <si>
    <t>3.1</t>
  </si>
  <si>
    <t>PREÇO UNITÁRIO + BDI (R$)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</si>
  <si>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ELIAS MENDES DE ARAUJO- TRECHO 9</t>
    </r>
  </si>
  <si>
    <t>1.1</t>
  </si>
  <si>
    <t>1.2</t>
  </si>
  <si>
    <t>SERVICOS TOPOGRAFICOS PARA PAVIMENTACAO, INCLUSIVE NOTA DE SERVICOS, ACOMPANHAMENTO E GREIDE</t>
  </si>
  <si>
    <t>2.1</t>
  </si>
  <si>
    <t>REPERFILAGEM</t>
  </si>
  <si>
    <t>CONSTRUÇÃO DE PAVIMENTO COM APLICAÇÃO DE CONCRETO BETUMINOSO USINADO A QUENTE (CBUQ), BINDER, COM ESPESSURA DE 4,0 CM - EXCLUSIVE TRANSPORTE. AF_03/2017</t>
  </si>
  <si>
    <t>2.1.1</t>
  </si>
  <si>
    <t>2.1.2</t>
  </si>
  <si>
    <t>2.2</t>
  </si>
  <si>
    <t>TRANSPORTE</t>
  </si>
  <si>
    <t>2.2.1</t>
  </si>
  <si>
    <t>2.2.2</t>
  </si>
  <si>
    <t>CARGA, MANOBRAS E DESCARGA DE MISTURA BETUMINOSA A QUENTE, COM CAMINHAO BASCULANTE 6 M3, DESCARGA EM VIBRO-ACABADORA</t>
  </si>
  <si>
    <t>M³</t>
  </si>
  <si>
    <t xml:space="preserve">SINALIZAÇÃO </t>
  </si>
  <si>
    <t>3.1.1</t>
  </si>
  <si>
    <t>3.2</t>
  </si>
  <si>
    <t>DAER</t>
  </si>
  <si>
    <t xml:space="preserve">PLACA TODA REFLETIVA TIPO I </t>
  </si>
  <si>
    <t>SINAPI-I</t>
  </si>
  <si>
    <t>TUBO ACO GALVANIZADO COM COSTURA, CLASSE MEDIA, DN 2", E = *3,65* MM, PESO *5,10* KG/M (NBR 5580)</t>
  </si>
  <si>
    <t>3.2.1</t>
  </si>
  <si>
    <t>3.2.2</t>
  </si>
  <si>
    <t>3.2.3</t>
  </si>
  <si>
    <t>3.2.4</t>
  </si>
  <si>
    <t>3.2.5</t>
  </si>
  <si>
    <t>M</t>
  </si>
  <si>
    <t>PLANILHA ORÇAMENTÁRIA - TRECHO 9</t>
  </si>
  <si>
    <t>4.1</t>
  </si>
  <si>
    <t>4.2</t>
  </si>
  <si>
    <t>4.3</t>
  </si>
  <si>
    <t>4.4</t>
  </si>
  <si>
    <t>ENSAIOS</t>
  </si>
  <si>
    <t xml:space="preserve">COMPOSIÇÃO </t>
  </si>
  <si>
    <t xml:space="preserve"> ENSAIO MARSHALL - MISTURA BETUMINOSA A QUENTE </t>
  </si>
  <si>
    <t>ENSAIO DE GRANULOMETRIA DO AGREGADO</t>
  </si>
  <si>
    <t>ENSAIO DE TRACAO POR COMPRESSAO DIAMETRAL - MISTURAS BETUMINOSAS</t>
  </si>
  <si>
    <t>ENSAIO DE DENSIDADE DO MATERIAL BETUMINOSO</t>
  </si>
  <si>
    <t>3.2.6</t>
  </si>
  <si>
    <t>PLACA DE ACO ESMALTADA PARA IDENTIFICACAO DE RUA, *45 CM X 20* CM</t>
  </si>
  <si>
    <t>73916/2</t>
  </si>
  <si>
    <t>PLANILHA ORÇAMENTÁRIA - TRECHO 10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</si>
  <si>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MARIA RISSON- TRECHO 10</t>
    </r>
  </si>
  <si>
    <t>NÃO</t>
  </si>
  <si>
    <t>PLANILHA ORÇAMENTÁRIA - TRECHO 11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</si>
  <si>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HILDEBRANDO BITENCOURT - TRECHO 11</t>
    </r>
  </si>
  <si>
    <t>CAPEAMENTO</t>
  </si>
  <si>
    <t>2.3</t>
  </si>
  <si>
    <t>PLANILHA ORÇAMENTÁRIA - TRECHO 12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</si>
  <si>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JOÃO LUNARDI - TRECHO 12</t>
    </r>
  </si>
  <si>
    <t>PREÇO UNITÁRIO+ BDI(R$)</t>
  </si>
  <si>
    <t>PLANILHA ORÇAMENTÁRIA - TRECHO 13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</si>
  <si>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10 DE SETEMBRO- TRECHO 13</t>
    </r>
  </si>
  <si>
    <t>DEVERÁ SER COMPROVADO ATRAVÉS DE NOTAS DE PESAGEM O MÍNIMO  DE 22,31 TONELADAS DE CBUQ</t>
  </si>
  <si>
    <t>DEVERÁ SER COMPROVADO ATRAVÉS DE NOTAS DE PESAGEM O MÍNIMO  DE 112,12 TONELADAS DE CBUQ</t>
  </si>
  <si>
    <t>DEVERÁ SER COMPROVADO ATRAVÉS DE NOTAS DE PESAGEM O MÍNIMO  DE 139,28 TONELADAS DE CBUQ</t>
  </si>
  <si>
    <t>DEVERÁ SER COMPROVADO ATRAVÉS DE NOTAS DE PESAGEM O MÍNIMO  DE 65,50 TONELADAS DE CBUQ</t>
  </si>
  <si>
    <t>DEVERÁ SER COMPROVADO ATRAVÉS DE NOTAS DE PESAGEM O MÍNIMO  DE 609,55 TONELADAS DE CBUQ</t>
  </si>
  <si>
    <t>PLANILHA ORÇAMENTÁRIA TOTAL DOS TRECHOS</t>
  </si>
  <si>
    <t>SERVIÇOS INICIAIS (R$)</t>
  </si>
  <si>
    <t>PAVIMENTAÇÃO ASFÁLTICA EM CBUQ  (R$)</t>
  </si>
  <si>
    <t>SINALIZAÇÃO  (R$)</t>
  </si>
  <si>
    <t>ENSAIOS (R$)</t>
  </si>
  <si>
    <t>MOB. E DESM. DE EQUIPAMENTOS E ADM. LOCAL</t>
  </si>
  <si>
    <t>PAVIMENTAÇÃO POR TRECHOS</t>
  </si>
  <si>
    <t>-</t>
  </si>
  <si>
    <t>1.3</t>
  </si>
  <si>
    <t>1.4</t>
  </si>
  <si>
    <t>TOTAL 1</t>
  </si>
  <si>
    <t>SERVIÇOS COMPLEMENTARES</t>
  </si>
  <si>
    <t>TOTAL 2</t>
  </si>
  <si>
    <t>PREÇO TOTAL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</si>
  <si>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TRECHO 9, TRECHO 10, TRECHO 11, TRECHO 12, TRECHO 13 </t>
    </r>
  </si>
  <si>
    <t>1.5</t>
  </si>
  <si>
    <t>RUA 10 DE SETEMBRO - TRECHO 13</t>
  </si>
  <si>
    <t>RUA JOÃO LUNARDI - TRECHO 12</t>
  </si>
  <si>
    <t>RUA HILDEBRANDO BITENCOURT - TRECHO 11</t>
  </si>
  <si>
    <t>RUA MARIA RISSON - TRECHO 10</t>
  </si>
  <si>
    <t>RUA ELIAS MENDES DE ARAUJO - TRECHO 9</t>
  </si>
  <si>
    <t> São José do Ouro/RS, 11 de novembro de 2019                                                </t>
  </si>
  <si>
    <t> São José do Ouro/RS, 11 de Novembro de 2019                                             </t>
  </si>
  <si>
    <t>CRONOGRAMA FÍSICO FINANCEIRO</t>
  </si>
  <si>
    <t>( X  ) GLOBAL          (     ) INDIVIDUAL</t>
  </si>
  <si>
    <r>
      <rPr>
        <b/>
        <sz val="10"/>
        <rFont val="Arial"/>
        <family val="2"/>
      </rPr>
      <t>AGENTE TOMADOR:</t>
    </r>
    <r>
      <rPr>
        <sz val="10"/>
        <rFont val="Arial"/>
        <family val="2"/>
      </rPr>
      <t xml:space="preserve"> MUNICÍPIO DE SÃO JOSÉ DO OURO</t>
    </r>
  </si>
  <si>
    <r>
      <rPr>
        <b/>
        <sz val="10"/>
        <rFont val="Arial"/>
        <family val="2"/>
      </rPr>
      <t>OBJETO:</t>
    </r>
    <r>
      <rPr>
        <sz val="10"/>
        <rFont val="Arial"/>
        <family val="2"/>
      </rPr>
      <t xml:space="preserve"> PAVIMENTAÇÃO ASFÁLTICA NO PERIMETRO URBANO DO MUNICÍPIO DE SÃO JOSÉ DO OURO/RS</t>
    </r>
  </si>
  <si>
    <t>Item</t>
  </si>
  <si>
    <t>DISCRIMINAÇÃO DOS SERVIÇOS</t>
  </si>
  <si>
    <t>Peso</t>
  </si>
  <si>
    <t>Valor das Obras e serviços</t>
  </si>
  <si>
    <t>MESES</t>
  </si>
  <si>
    <t>Mês 1</t>
  </si>
  <si>
    <t>Mês 2</t>
  </si>
  <si>
    <t>Mês 3</t>
  </si>
  <si>
    <t>Mês 4</t>
  </si>
  <si>
    <t>%</t>
  </si>
  <si>
    <t>(R$)</t>
  </si>
  <si>
    <t>R$</t>
  </si>
  <si>
    <t>PAVIMENTAÇÃO ASFALTICA EM CBUQ</t>
  </si>
  <si>
    <t>SINALIZAÇÃO</t>
  </si>
  <si>
    <t>TOTAL</t>
  </si>
  <si>
    <t>SIMPLES</t>
  </si>
  <si>
    <t>ACUMULADO</t>
  </si>
  <si>
    <t>,</t>
  </si>
  <si>
    <t>MOBILIZAÇÃO E DESMOBILIZAÇÃO DE EQUIPAMENTOS E ADMINISTRAÇÃO LOCAL</t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</si>
  <si>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RUA ELIAS MENDES DE ARAUJO - TRECHO 09</t>
    </r>
  </si>
  <si>
    <t> São José do Ouro/RS, 11 de Novembro de 2019                                               </t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</si>
  <si>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RUA MARIA RISSON - TRECHO 10</t>
    </r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</si>
  <si>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RUA HILDEBRANDO BITENCOURT - TRECHO 11</t>
    </r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</si>
  <si>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RUA JOÃO LUNARDI - TRECHO 12</t>
    </r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</si>
  <si>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RUA 10 DE SETEMBRO - TRECHO 13</t>
    </r>
  </si>
  <si>
    <r>
      <rPr>
        <b/>
        <sz val="10"/>
        <rFont val="Arial"/>
        <family val="2"/>
      </rPr>
      <t xml:space="preserve">LOCALIDADE: </t>
    </r>
    <r>
      <rPr>
        <sz val="10"/>
        <rFont val="Arial"/>
        <family val="2"/>
      </rPr>
      <t>TRECHO 09, TRECHO 10, TRECHO 11,TRECHO 12,TRECHO 13</t>
    </r>
  </si>
  <si>
    <t>COMPOSIÇÃO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</si>
</sst>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"/>
    <numFmt numFmtId="165" formatCode="&quot;R$&quot;#,##0.00"/>
    <numFmt numFmtId="166" formatCode="_(* #,##0.00_);_(* \(#,##0.00\);_(* &quot;&quot;??_);_(@_)"/>
  </numFmts>
  <fonts count="19" x14ac:knownFonts="1">
    <font>
      <sz val="10"/>
      <color rgb="FF000000"/>
      <name val="Times New Roman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Times New Roman"/>
      <family val="1"/>
    </font>
    <font>
      <b/>
      <sz val="8"/>
      <color rgb="FF000000"/>
      <name val="Arial"/>
      <family val="2"/>
    </font>
    <font>
      <b/>
      <u/>
      <sz val="8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charset val="204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959595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64">
    <xf numFmtId="0" fontId="0" fillId="0" borderId="0" xfId="0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2" fillId="0" borderId="18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top" shrinkToFit="1"/>
    </xf>
    <xf numFmtId="0" fontId="1" fillId="0" borderId="3" xfId="0" applyFont="1" applyFill="1" applyBorder="1" applyAlignment="1">
      <alignment horizontal="center" vertical="center" wrapText="1"/>
    </xf>
    <xf numFmtId="17" fontId="9" fillId="0" borderId="0" xfId="0" applyNumberFormat="1" applyFont="1" applyFill="1" applyBorder="1" applyAlignment="1">
      <alignment horizontal="center" vertical="top"/>
    </xf>
    <xf numFmtId="10" fontId="9" fillId="0" borderId="0" xfId="0" applyNumberFormat="1" applyFont="1" applyFill="1" applyBorder="1" applyAlignment="1">
      <alignment horizontal="center" vertical="top"/>
    </xf>
    <xf numFmtId="164" fontId="4" fillId="3" borderId="3" xfId="0" applyNumberFormat="1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4" fontId="4" fillId="3" borderId="4" xfId="0" applyNumberFormat="1" applyFont="1" applyFill="1" applyBorder="1" applyAlignment="1">
      <alignment horizontal="center" vertical="center" shrinkToFit="1"/>
    </xf>
    <xf numFmtId="4" fontId="4" fillId="3" borderId="5" xfId="0" applyNumberFormat="1" applyFont="1" applyFill="1" applyBorder="1" applyAlignment="1">
      <alignment horizontal="center" vertical="center" shrinkToFit="1"/>
    </xf>
    <xf numFmtId="4" fontId="4" fillId="3" borderId="6" xfId="0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center" vertical="top" wrapText="1"/>
    </xf>
    <xf numFmtId="17" fontId="9" fillId="0" borderId="10" xfId="0" applyNumberFormat="1" applyFont="1" applyFill="1" applyBorder="1" applyAlignment="1">
      <alignment horizontal="center" vertical="top"/>
    </xf>
    <xf numFmtId="0" fontId="12" fillId="0" borderId="28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vertical="top" wrapText="1"/>
    </xf>
    <xf numFmtId="0" fontId="9" fillId="0" borderId="27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9" fillId="0" borderId="9" xfId="0" applyFont="1" applyFill="1" applyBorder="1" applyAlignment="1">
      <alignment vertical="top"/>
    </xf>
    <xf numFmtId="0" fontId="9" fillId="0" borderId="10" xfId="0" applyFont="1" applyFill="1" applyBorder="1" applyAlignment="1">
      <alignment vertical="top"/>
    </xf>
    <xf numFmtId="0" fontId="2" fillId="0" borderId="34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165" fontId="6" fillId="0" borderId="0" xfId="0" applyNumberFormat="1" applyFont="1" applyFill="1" applyBorder="1" applyAlignment="1">
      <alignment horizontal="center" vertical="top"/>
    </xf>
    <xf numFmtId="0" fontId="0" fillId="0" borderId="0" xfId="0"/>
    <xf numFmtId="17" fontId="9" fillId="0" borderId="10" xfId="0" applyNumberFormat="1" applyFont="1" applyFill="1" applyBorder="1" applyAlignment="1">
      <alignment vertical="top"/>
    </xf>
    <xf numFmtId="0" fontId="10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center"/>
    </xf>
    <xf numFmtId="0" fontId="16" fillId="0" borderId="17" xfId="0" applyFont="1" applyBorder="1"/>
    <xf numFmtId="0" fontId="16" fillId="0" borderId="41" xfId="0" applyFont="1" applyBorder="1"/>
    <xf numFmtId="0" fontId="16" fillId="0" borderId="40" xfId="0" applyFont="1" applyBorder="1"/>
    <xf numFmtId="2" fontId="16" fillId="0" borderId="17" xfId="0" applyNumberFormat="1" applyFont="1" applyBorder="1" applyProtection="1"/>
    <xf numFmtId="43" fontId="17" fillId="0" borderId="17" xfId="1" applyFont="1" applyBorder="1" applyProtection="1">
      <protection locked="0"/>
    </xf>
    <xf numFmtId="43" fontId="16" fillId="0" borderId="17" xfId="1" applyFont="1" applyBorder="1"/>
    <xf numFmtId="43" fontId="16" fillId="0" borderId="17" xfId="1" applyFont="1" applyBorder="1" applyProtection="1">
      <protection locked="0"/>
    </xf>
    <xf numFmtId="43" fontId="16" fillId="0" borderId="41" xfId="1" applyFont="1" applyBorder="1" applyProtection="1">
      <protection locked="0"/>
    </xf>
    <xf numFmtId="0" fontId="17" fillId="0" borderId="17" xfId="0" applyFont="1" applyBorder="1"/>
    <xf numFmtId="0" fontId="16" fillId="0" borderId="49" xfId="0" applyFont="1" applyBorder="1"/>
    <xf numFmtId="43" fontId="16" fillId="0" borderId="49" xfId="1" applyFont="1" applyBorder="1"/>
    <xf numFmtId="166" fontId="16" fillId="0" borderId="17" xfId="1" applyNumberFormat="1" applyFont="1" applyBorder="1"/>
    <xf numFmtId="166" fontId="16" fillId="0" borderId="41" xfId="1" applyNumberFormat="1" applyFont="1" applyBorder="1"/>
    <xf numFmtId="0" fontId="16" fillId="0" borderId="50" xfId="0" applyFont="1" applyBorder="1"/>
    <xf numFmtId="43" fontId="16" fillId="0" borderId="50" xfId="1" applyFont="1" applyBorder="1"/>
    <xf numFmtId="43" fontId="16" fillId="0" borderId="52" xfId="1" applyFont="1" applyBorder="1"/>
    <xf numFmtId="0" fontId="11" fillId="0" borderId="0" xfId="0" applyFont="1" applyFill="1" applyBorder="1" applyAlignment="1">
      <alignment vertical="top" wrapText="1"/>
    </xf>
    <xf numFmtId="0" fontId="16" fillId="0" borderId="40" xfId="0" applyFont="1" applyBorder="1" applyAlignment="1">
      <alignment vertical="center"/>
    </xf>
    <xf numFmtId="2" fontId="16" fillId="0" borderId="17" xfId="0" applyNumberFormat="1" applyFont="1" applyBorder="1" applyAlignment="1" applyProtection="1">
      <alignment vertical="center"/>
    </xf>
    <xf numFmtId="43" fontId="17" fillId="0" borderId="17" xfId="1" applyFont="1" applyBorder="1" applyAlignment="1" applyProtection="1">
      <alignment vertical="center"/>
      <protection locked="0"/>
    </xf>
    <xf numFmtId="43" fontId="16" fillId="0" borderId="17" xfId="1" applyFont="1" applyBorder="1" applyAlignment="1">
      <alignment vertical="center"/>
    </xf>
    <xf numFmtId="43" fontId="16" fillId="0" borderId="17" xfId="1" applyFont="1" applyBorder="1" applyAlignment="1" applyProtection="1">
      <alignment vertical="center"/>
      <protection locked="0"/>
    </xf>
    <xf numFmtId="43" fontId="16" fillId="0" borderId="41" xfId="1" applyFont="1" applyBorder="1" applyAlignment="1" applyProtection="1">
      <alignment vertical="center"/>
      <protection locked="0"/>
    </xf>
    <xf numFmtId="0" fontId="16" fillId="0" borderId="49" xfId="0" applyFont="1" applyBorder="1" applyAlignment="1">
      <alignment wrapText="1"/>
    </xf>
    <xf numFmtId="43" fontId="16" fillId="0" borderId="43" xfId="1" applyFont="1" applyBorder="1" applyAlignment="1" applyProtection="1">
      <alignment vertical="center"/>
      <protection locked="0"/>
    </xf>
    <xf numFmtId="43" fontId="16" fillId="0" borderId="49" xfId="1" applyFont="1" applyBorder="1" applyAlignment="1">
      <alignment vertical="center"/>
    </xf>
    <xf numFmtId="166" fontId="16" fillId="0" borderId="17" xfId="1" applyNumberFormat="1" applyFont="1" applyBorder="1" applyAlignment="1">
      <alignment vertical="center"/>
    </xf>
    <xf numFmtId="166" fontId="16" fillId="0" borderId="41" xfId="1" applyNumberFormat="1" applyFont="1" applyBorder="1" applyAlignment="1">
      <alignment vertical="center"/>
    </xf>
    <xf numFmtId="43" fontId="16" fillId="0" borderId="50" xfId="1" applyFont="1" applyBorder="1" applyAlignment="1">
      <alignment vertical="center"/>
    </xf>
    <xf numFmtId="43" fontId="16" fillId="0" borderId="52" xfId="1" applyFont="1" applyBorder="1" applyAlignment="1">
      <alignment vertical="center"/>
    </xf>
    <xf numFmtId="4" fontId="6" fillId="0" borderId="4" xfId="0" applyNumberFormat="1" applyFont="1" applyFill="1" applyBorder="1" applyAlignment="1">
      <alignment horizontal="center" vertical="center" shrinkToFit="1"/>
    </xf>
    <xf numFmtId="4" fontId="6" fillId="0" borderId="5" xfId="0" applyNumberFormat="1" applyFont="1" applyFill="1" applyBorder="1" applyAlignment="1">
      <alignment horizontal="center" vertical="center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 shrinkToFit="1"/>
    </xf>
    <xf numFmtId="1" fontId="6" fillId="4" borderId="6" xfId="0" applyNumberFormat="1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wrapText="1"/>
    </xf>
    <xf numFmtId="0" fontId="4" fillId="6" borderId="29" xfId="0" applyFont="1" applyFill="1" applyBorder="1" applyAlignment="1">
      <alignment horizontal="left" vertical="top"/>
    </xf>
    <xf numFmtId="0" fontId="4" fillId="6" borderId="28" xfId="0" applyFont="1" applyFill="1" applyBorder="1" applyAlignment="1">
      <alignment horizontal="left" vertical="top"/>
    </xf>
    <xf numFmtId="0" fontId="4" fillId="6" borderId="3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wrapText="1"/>
    </xf>
    <xf numFmtId="2" fontId="6" fillId="4" borderId="4" xfId="0" applyNumberFormat="1" applyFont="1" applyFill="1" applyBorder="1" applyAlignment="1">
      <alignment horizontal="center" vertical="center" shrinkToFit="1"/>
    </xf>
    <xf numFmtId="2" fontId="6" fillId="4" borderId="6" xfId="0" applyNumberFormat="1" applyFont="1" applyFill="1" applyBorder="1" applyAlignment="1">
      <alignment horizontal="center" vertical="center" shrinkToFit="1"/>
    </xf>
    <xf numFmtId="2" fontId="6" fillId="0" borderId="4" xfId="0" applyNumberFormat="1" applyFont="1" applyFill="1" applyBorder="1" applyAlignment="1">
      <alignment horizontal="center" vertical="center" shrinkToFit="1"/>
    </xf>
    <xf numFmtId="2" fontId="6" fillId="0" borderId="5" xfId="0" applyNumberFormat="1" applyFont="1" applyFill="1" applyBorder="1" applyAlignment="1">
      <alignment horizontal="center" vertical="center" shrinkToFit="1"/>
    </xf>
    <xf numFmtId="2" fontId="6" fillId="0" borderId="6" xfId="0" applyNumberFormat="1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4" fontId="4" fillId="0" borderId="4" xfId="0" applyNumberFormat="1" applyFont="1" applyFill="1" applyBorder="1" applyAlignment="1">
      <alignment horizontal="center" vertical="center" shrinkToFit="1"/>
    </xf>
    <xf numFmtId="4" fontId="4" fillId="0" borderId="5" xfId="0" applyNumberFormat="1" applyFont="1" applyFill="1" applyBorder="1" applyAlignment="1">
      <alignment horizontal="center" vertical="center" shrinkToFit="1"/>
    </xf>
    <xf numFmtId="4" fontId="4" fillId="0" borderId="6" xfId="0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2" fontId="4" fillId="3" borderId="4" xfId="0" applyNumberFormat="1" applyFont="1" applyFill="1" applyBorder="1" applyAlignment="1">
      <alignment horizontal="center" vertical="center" shrinkToFit="1"/>
    </xf>
    <xf numFmtId="2" fontId="4" fillId="3" borderId="5" xfId="0" applyNumberFormat="1" applyFont="1" applyFill="1" applyBorder="1" applyAlignment="1">
      <alignment horizontal="center" vertical="center" shrinkToFit="1"/>
    </xf>
    <xf numFmtId="2" fontId="4" fillId="3" borderId="6" xfId="0" applyNumberFormat="1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4" fontId="4" fillId="3" borderId="4" xfId="0" applyNumberFormat="1" applyFont="1" applyFill="1" applyBorder="1" applyAlignment="1">
      <alignment horizontal="center" vertical="center" shrinkToFit="1"/>
    </xf>
    <xf numFmtId="4" fontId="4" fillId="3" borderId="5" xfId="0" applyNumberFormat="1" applyFont="1" applyFill="1" applyBorder="1" applyAlignment="1">
      <alignment horizontal="center" vertical="center" shrinkToFit="1"/>
    </xf>
    <xf numFmtId="4" fontId="4" fillId="3" borderId="6" xfId="0" applyNumberFormat="1" applyFont="1" applyFill="1" applyBorder="1" applyAlignment="1">
      <alignment horizontal="center" vertical="center" shrinkToFit="1"/>
    </xf>
    <xf numFmtId="4" fontId="6" fillId="4" borderId="4" xfId="0" applyNumberFormat="1" applyFont="1" applyFill="1" applyBorder="1" applyAlignment="1">
      <alignment horizontal="center" vertical="center" shrinkToFit="1"/>
    </xf>
    <xf numFmtId="4" fontId="6" fillId="4" borderId="6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" fontId="6" fillId="0" borderId="4" xfId="0" applyNumberFormat="1" applyFont="1" applyFill="1" applyBorder="1" applyAlignment="1">
      <alignment horizontal="center" vertical="center" shrinkToFit="1"/>
    </xf>
    <xf numFmtId="1" fontId="6" fillId="0" borderId="6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 shrinkToFit="1"/>
    </xf>
    <xf numFmtId="0" fontId="6" fillId="4" borderId="6" xfId="0" applyNumberFormat="1" applyFont="1" applyFill="1" applyBorder="1" applyAlignment="1">
      <alignment horizontal="center" vertical="center" shrinkToFit="1"/>
    </xf>
    <xf numFmtId="0" fontId="7" fillId="5" borderId="26" xfId="0" applyFont="1" applyFill="1" applyBorder="1" applyAlignment="1">
      <alignment horizontal="center" vertical="top"/>
    </xf>
    <xf numFmtId="0" fontId="7" fillId="5" borderId="20" xfId="0" applyFont="1" applyFill="1" applyBorder="1" applyAlignment="1">
      <alignment horizontal="center" vertical="top"/>
    </xf>
    <xf numFmtId="0" fontId="7" fillId="5" borderId="22" xfId="0" applyFont="1" applyFill="1" applyBorder="1" applyAlignment="1">
      <alignment horizontal="center" vertical="top"/>
    </xf>
    <xf numFmtId="0" fontId="9" fillId="0" borderId="27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/>
    </xf>
    <xf numFmtId="0" fontId="10" fillId="0" borderId="15" xfId="0" applyFont="1" applyFill="1" applyBorder="1" applyAlignment="1">
      <alignment horizontal="center" vertical="top"/>
    </xf>
    <xf numFmtId="0" fontId="10" fillId="0" borderId="14" xfId="0" applyFont="1" applyFill="1" applyBorder="1" applyAlignment="1">
      <alignment horizontal="center" vertical="top"/>
    </xf>
    <xf numFmtId="0" fontId="10" fillId="0" borderId="16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left" vertical="top"/>
    </xf>
    <xf numFmtId="0" fontId="9" fillId="0" borderId="10" xfId="0" applyFont="1" applyFill="1" applyBorder="1" applyAlignment="1">
      <alignment horizontal="left" vertical="top"/>
    </xf>
    <xf numFmtId="17" fontId="9" fillId="0" borderId="12" xfId="0" applyNumberFormat="1" applyFont="1" applyFill="1" applyBorder="1" applyAlignment="1">
      <alignment horizontal="center" vertical="top"/>
    </xf>
    <xf numFmtId="0" fontId="9" fillId="0" borderId="10" xfId="0" applyFont="1" applyFill="1" applyBorder="1" applyAlignment="1">
      <alignment horizontal="center" vertical="top"/>
    </xf>
    <xf numFmtId="0" fontId="9" fillId="0" borderId="12" xfId="0" applyFont="1" applyFill="1" applyBorder="1" applyAlignment="1">
      <alignment horizontal="center" vertical="top"/>
    </xf>
    <xf numFmtId="2" fontId="9" fillId="0" borderId="12" xfId="0" applyNumberFormat="1" applyFont="1" applyFill="1" applyBorder="1" applyAlignment="1">
      <alignment horizontal="center" vertical="top"/>
    </xf>
    <xf numFmtId="2" fontId="9" fillId="0" borderId="10" xfId="0" applyNumberFormat="1" applyFont="1" applyFill="1" applyBorder="1" applyAlignment="1">
      <alignment horizontal="center" vertical="top"/>
    </xf>
    <xf numFmtId="2" fontId="9" fillId="0" borderId="11" xfId="0" applyNumberFormat="1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right" vertical="top" wrapText="1" indent="1"/>
    </xf>
    <xf numFmtId="0" fontId="2" fillId="3" borderId="5" xfId="0" applyFont="1" applyFill="1" applyBorder="1" applyAlignment="1">
      <alignment horizontal="right" vertical="top" wrapText="1" indent="1"/>
    </xf>
    <xf numFmtId="0" fontId="2" fillId="3" borderId="6" xfId="0" applyFont="1" applyFill="1" applyBorder="1" applyAlignment="1">
      <alignment horizontal="right" vertical="top" wrapText="1" indent="1"/>
    </xf>
    <xf numFmtId="4" fontId="4" fillId="3" borderId="4" xfId="0" applyNumberFormat="1" applyFont="1" applyFill="1" applyBorder="1" applyAlignment="1">
      <alignment horizontal="left" vertical="top" indent="3" shrinkToFit="1"/>
    </xf>
    <xf numFmtId="4" fontId="4" fillId="3" borderId="5" xfId="0" applyNumberFormat="1" applyFont="1" applyFill="1" applyBorder="1" applyAlignment="1">
      <alignment horizontal="left" vertical="top" indent="3" shrinkToFit="1"/>
    </xf>
    <xf numFmtId="4" fontId="4" fillId="3" borderId="6" xfId="0" applyNumberFormat="1" applyFont="1" applyFill="1" applyBorder="1" applyAlignment="1">
      <alignment horizontal="left" vertical="top" indent="3" shrinkToFi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1" fillId="2" borderId="3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17" fontId="9" fillId="0" borderId="10" xfId="0" applyNumberFormat="1" applyFont="1" applyFill="1" applyBorder="1" applyAlignment="1">
      <alignment horizontal="center" vertical="top"/>
    </xf>
    <xf numFmtId="17" fontId="9" fillId="0" borderId="44" xfId="0" applyNumberFormat="1" applyFont="1" applyFill="1" applyBorder="1" applyAlignment="1">
      <alignment horizontal="center" vertical="top"/>
    </xf>
    <xf numFmtId="165" fontId="6" fillId="0" borderId="17" xfId="0" applyNumberFormat="1" applyFont="1" applyFill="1" applyBorder="1" applyAlignment="1">
      <alignment horizontal="center" vertical="top"/>
    </xf>
    <xf numFmtId="0" fontId="2" fillId="7" borderId="17" xfId="0" applyFont="1" applyFill="1" applyBorder="1" applyAlignment="1">
      <alignment horizontal="left" vertical="center"/>
    </xf>
    <xf numFmtId="0" fontId="6" fillId="0" borderId="40" xfId="0" applyFont="1" applyFill="1" applyBorder="1" applyAlignment="1">
      <alignment horizontal="left" vertical="top"/>
    </xf>
    <xf numFmtId="0" fontId="6" fillId="0" borderId="17" xfId="0" applyFont="1" applyFill="1" applyBorder="1" applyAlignment="1">
      <alignment horizontal="left" vertical="top"/>
    </xf>
    <xf numFmtId="0" fontId="6" fillId="0" borderId="41" xfId="0" applyFont="1" applyFill="1" applyBorder="1" applyAlignment="1">
      <alignment horizontal="left" vertical="top"/>
    </xf>
    <xf numFmtId="0" fontId="6" fillId="0" borderId="42" xfId="0" applyFont="1" applyFill="1" applyBorder="1" applyAlignment="1">
      <alignment horizontal="left" vertical="top"/>
    </xf>
    <xf numFmtId="165" fontId="6" fillId="0" borderId="41" xfId="0" applyNumberFormat="1" applyFont="1" applyFill="1" applyBorder="1" applyAlignment="1">
      <alignment horizontal="center" vertical="top"/>
    </xf>
    <xf numFmtId="165" fontId="6" fillId="0" borderId="40" xfId="0" applyNumberFormat="1" applyFont="1" applyFill="1" applyBorder="1" applyAlignment="1">
      <alignment horizontal="center" vertical="top"/>
    </xf>
    <xf numFmtId="165" fontId="6" fillId="0" borderId="42" xfId="0" applyNumberFormat="1" applyFont="1" applyFill="1" applyBorder="1" applyAlignment="1">
      <alignment horizontal="center" vertical="top"/>
    </xf>
    <xf numFmtId="0" fontId="4" fillId="0" borderId="42" xfId="0" applyFont="1" applyFill="1" applyBorder="1" applyAlignment="1">
      <alignment horizontal="right" vertical="top"/>
    </xf>
    <xf numFmtId="0" fontId="4" fillId="0" borderId="40" xfId="0" applyFont="1" applyFill="1" applyBorder="1" applyAlignment="1">
      <alignment horizontal="right" vertical="top"/>
    </xf>
    <xf numFmtId="165" fontId="4" fillId="0" borderId="17" xfId="0" applyNumberFormat="1" applyFont="1" applyFill="1" applyBorder="1" applyAlignment="1">
      <alignment horizontal="center" vertical="top"/>
    </xf>
    <xf numFmtId="0" fontId="4" fillId="7" borderId="26" xfId="0" applyFont="1" applyFill="1" applyBorder="1" applyAlignment="1">
      <alignment horizontal="right" vertical="top"/>
    </xf>
    <xf numFmtId="0" fontId="4" fillId="7" borderId="20" xfId="0" applyFont="1" applyFill="1" applyBorder="1" applyAlignment="1">
      <alignment horizontal="right" vertical="top"/>
    </xf>
    <xf numFmtId="165" fontId="4" fillId="7" borderId="26" xfId="0" applyNumberFormat="1" applyFont="1" applyFill="1" applyBorder="1" applyAlignment="1">
      <alignment horizontal="center" vertical="top"/>
    </xf>
    <xf numFmtId="165" fontId="4" fillId="7" borderId="20" xfId="0" applyNumberFormat="1" applyFont="1" applyFill="1" applyBorder="1" applyAlignment="1">
      <alignment horizontal="center" vertical="top"/>
    </xf>
    <xf numFmtId="165" fontId="4" fillId="7" borderId="22" xfId="0" applyNumberFormat="1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right" vertical="top"/>
    </xf>
    <xf numFmtId="0" fontId="4" fillId="0" borderId="14" xfId="0" applyFont="1" applyFill="1" applyBorder="1" applyAlignment="1">
      <alignment horizontal="right" vertical="top"/>
    </xf>
    <xf numFmtId="165" fontId="4" fillId="0" borderId="43" xfId="0" applyNumberFormat="1" applyFont="1" applyFill="1" applyBorder="1" applyAlignment="1">
      <alignment horizontal="center" vertical="top"/>
    </xf>
    <xf numFmtId="0" fontId="6" fillId="0" borderId="40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0" fontId="14" fillId="8" borderId="22" xfId="0" applyFont="1" applyFill="1" applyBorder="1" applyAlignment="1">
      <alignment horizontal="center"/>
    </xf>
    <xf numFmtId="0" fontId="14" fillId="8" borderId="45" xfId="0" applyFont="1" applyFill="1" applyBorder="1" applyAlignment="1">
      <alignment horizontal="center"/>
    </xf>
    <xf numFmtId="0" fontId="14" fillId="8" borderId="26" xfId="0" applyFont="1" applyFill="1" applyBorder="1" applyAlignment="1">
      <alignment horizontal="center"/>
    </xf>
    <xf numFmtId="49" fontId="16" fillId="0" borderId="41" xfId="0" applyNumberFormat="1" applyFont="1" applyBorder="1" applyAlignment="1">
      <alignment horizontal="center"/>
    </xf>
    <xf numFmtId="49" fontId="16" fillId="0" borderId="40" xfId="0" applyNumberFormat="1" applyFont="1" applyBorder="1" applyAlignment="1">
      <alignment horizontal="center"/>
    </xf>
    <xf numFmtId="49" fontId="16" fillId="0" borderId="42" xfId="0" applyNumberFormat="1" applyFont="1" applyBorder="1" applyAlignment="1">
      <alignment horizontal="center"/>
    </xf>
    <xf numFmtId="0" fontId="18" fillId="0" borderId="47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43" fontId="16" fillId="0" borderId="43" xfId="1" applyFont="1" applyBorder="1" applyAlignment="1">
      <alignment horizontal="center" vertical="center"/>
    </xf>
    <xf numFmtId="43" fontId="16" fillId="0" borderId="51" xfId="1" applyFont="1" applyBorder="1" applyAlignment="1">
      <alignment horizontal="center" vertical="center"/>
    </xf>
    <xf numFmtId="0" fontId="15" fillId="0" borderId="39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center"/>
      <protection locked="0"/>
    </xf>
    <xf numFmtId="0" fontId="15" fillId="0" borderId="37" xfId="0" applyFont="1" applyBorder="1" applyAlignment="1" applyProtection="1">
      <alignment horizontal="center"/>
      <protection locked="0"/>
    </xf>
    <xf numFmtId="0" fontId="12" fillId="0" borderId="40" xfId="0" applyFont="1" applyFill="1" applyBorder="1" applyAlignment="1">
      <alignment horizontal="left" vertical="top" wrapText="1"/>
    </xf>
    <xf numFmtId="0" fontId="12" fillId="0" borderId="17" xfId="0" applyFont="1" applyFill="1" applyBorder="1" applyAlignment="1">
      <alignment horizontal="left" vertical="top" wrapText="1"/>
    </xf>
    <xf numFmtId="0" fontId="12" fillId="0" borderId="41" xfId="0" applyFont="1" applyFill="1" applyBorder="1" applyAlignment="1">
      <alignment horizontal="left" vertical="top" wrapText="1"/>
    </xf>
    <xf numFmtId="0" fontId="16" fillId="0" borderId="14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top" wrapText="1"/>
    </xf>
    <xf numFmtId="0" fontId="16" fillId="0" borderId="49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2" fillId="0" borderId="28" xfId="0" applyFont="1" applyFill="1" applyBorder="1" applyAlignment="1">
      <alignment horizontal="center" wrapText="1"/>
    </xf>
    <xf numFmtId="0" fontId="14" fillId="8" borderId="20" xfId="0" applyFont="1" applyFill="1" applyBorder="1" applyAlignment="1">
      <alignment horizontal="center"/>
    </xf>
    <xf numFmtId="0" fontId="15" fillId="0" borderId="38" xfId="0" applyFont="1" applyBorder="1" applyAlignment="1" applyProtection="1">
      <alignment horizontal="center"/>
      <protection locked="0"/>
    </xf>
    <xf numFmtId="0" fontId="12" fillId="0" borderId="42" xfId="0" applyFont="1" applyFill="1" applyBorder="1" applyAlignment="1">
      <alignment horizontal="left" vertical="top" wrapText="1"/>
    </xf>
    <xf numFmtId="0" fontId="16" fillId="0" borderId="42" xfId="0" applyFont="1" applyBorder="1" applyAlignment="1">
      <alignment horizontal="center"/>
    </xf>
    <xf numFmtId="0" fontId="12" fillId="0" borderId="15" xfId="0" applyFont="1" applyFill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6"/>
  <sheetViews>
    <sheetView tabSelected="1" workbookViewId="0">
      <selection activeCell="G25" sqref="G25:J25"/>
    </sheetView>
  </sheetViews>
  <sheetFormatPr defaultRowHeight="12.75" x14ac:dyDescent="0.2"/>
  <cols>
    <col min="1" max="1" width="8" customWidth="1"/>
    <col min="2" max="2" width="4.6640625" customWidth="1"/>
    <col min="3" max="3" width="3.83203125" customWidth="1"/>
    <col min="4" max="4" width="3.6640625" customWidth="1"/>
    <col min="5" max="5" width="6.5" customWidth="1"/>
    <col min="6" max="6" width="5.33203125" customWidth="1"/>
    <col min="7" max="7" width="14.5" customWidth="1"/>
    <col min="8" max="8" width="15.83203125" customWidth="1"/>
    <col min="9" max="9" width="13.1640625" customWidth="1"/>
    <col min="10" max="10" width="18.1640625" customWidth="1"/>
    <col min="11" max="11" width="5.1640625" customWidth="1"/>
    <col min="12" max="12" width="6.33203125" customWidth="1"/>
    <col min="13" max="13" width="6.83203125" customWidth="1"/>
    <col min="14" max="14" width="6.1640625" customWidth="1"/>
    <col min="15" max="15" width="6" customWidth="1"/>
    <col min="16" max="17" width="6.33203125" customWidth="1"/>
    <col min="18" max="18" width="4.83203125" customWidth="1"/>
    <col min="19" max="19" width="4.6640625" customWidth="1"/>
    <col min="20" max="20" width="4.83203125" customWidth="1"/>
    <col min="21" max="21" width="3.83203125" customWidth="1"/>
    <col min="22" max="22" width="3.6640625" customWidth="1"/>
  </cols>
  <sheetData>
    <row r="1" spans="1:22" ht="16.5" thickBot="1" x14ac:dyDescent="0.25">
      <c r="A1" s="146" t="s">
        <v>72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8"/>
    </row>
    <row r="2" spans="1:22" x14ac:dyDescent="0.2">
      <c r="A2" s="149" t="s">
        <v>20</v>
      </c>
      <c r="B2" s="150"/>
      <c r="C2" s="150"/>
      <c r="D2" s="150"/>
      <c r="E2" s="150"/>
      <c r="F2" s="150"/>
      <c r="G2" s="150"/>
      <c r="H2" s="150"/>
      <c r="I2" s="150"/>
      <c r="V2" s="3"/>
    </row>
    <row r="3" spans="1:22" x14ac:dyDescent="0.2">
      <c r="A3" s="149" t="s">
        <v>44</v>
      </c>
      <c r="B3" s="150"/>
      <c r="C3" s="150"/>
      <c r="D3" s="150"/>
      <c r="E3" s="150"/>
      <c r="F3" s="150"/>
      <c r="G3" s="150"/>
      <c r="H3" s="150"/>
      <c r="I3" s="150"/>
      <c r="V3" s="3"/>
    </row>
    <row r="4" spans="1:22" x14ac:dyDescent="0.2">
      <c r="A4" s="149" t="s">
        <v>21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V4" s="3"/>
    </row>
    <row r="5" spans="1:22" x14ac:dyDescent="0.2">
      <c r="A5" s="149" t="s">
        <v>25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2"/>
      <c r="M5" s="2"/>
      <c r="N5" s="7"/>
      <c r="O5" s="161" t="s">
        <v>23</v>
      </c>
      <c r="P5" s="162"/>
      <c r="Q5" s="163" t="s">
        <v>22</v>
      </c>
      <c r="R5" s="164"/>
      <c r="S5" s="165"/>
      <c r="T5" s="163" t="s">
        <v>24</v>
      </c>
      <c r="U5" s="164"/>
      <c r="V5" s="166"/>
    </row>
    <row r="6" spans="1:22" ht="13.5" thickBot="1" x14ac:dyDescent="0.25">
      <c r="A6" s="167" t="s">
        <v>19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4"/>
      <c r="N6" s="32"/>
      <c r="O6" s="169">
        <v>43709</v>
      </c>
      <c r="P6" s="170"/>
      <c r="Q6" s="171" t="s">
        <v>88</v>
      </c>
      <c r="R6" s="170"/>
      <c r="S6" s="170"/>
      <c r="T6" s="172">
        <v>22</v>
      </c>
      <c r="U6" s="173"/>
      <c r="V6" s="174"/>
    </row>
    <row r="7" spans="1:22" ht="13.5" thickBo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7"/>
      <c r="O7" s="1"/>
      <c r="P7" s="1"/>
      <c r="Q7" s="1"/>
      <c r="R7" s="1"/>
      <c r="S7" s="8"/>
      <c r="T7" s="1"/>
      <c r="U7" s="1"/>
      <c r="V7" s="1"/>
    </row>
    <row r="8" spans="1:22" ht="13.5" thickBot="1" x14ac:dyDescent="0.25">
      <c r="A8" s="151" t="s">
        <v>34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3"/>
    </row>
    <row r="9" spans="1:22" ht="24.6" customHeight="1" thickBot="1" x14ac:dyDescent="0.25">
      <c r="A9" s="4" t="s">
        <v>26</v>
      </c>
      <c r="B9" s="154" t="s">
        <v>27</v>
      </c>
      <c r="C9" s="155"/>
      <c r="D9" s="156"/>
      <c r="E9" s="154" t="s">
        <v>28</v>
      </c>
      <c r="F9" s="156"/>
      <c r="G9" s="154" t="s">
        <v>29</v>
      </c>
      <c r="H9" s="155"/>
      <c r="I9" s="155"/>
      <c r="J9" s="156"/>
      <c r="K9" s="154" t="s">
        <v>30</v>
      </c>
      <c r="L9" s="156"/>
      <c r="M9" s="154" t="s">
        <v>33</v>
      </c>
      <c r="N9" s="156"/>
      <c r="O9" s="157" t="s">
        <v>31</v>
      </c>
      <c r="P9" s="158"/>
      <c r="Q9" s="157" t="s">
        <v>43</v>
      </c>
      <c r="R9" s="159"/>
      <c r="S9" s="158"/>
      <c r="T9" s="157" t="s">
        <v>32</v>
      </c>
      <c r="U9" s="159"/>
      <c r="V9" s="160"/>
    </row>
    <row r="10" spans="1:22" x14ac:dyDescent="0.2">
      <c r="A10" s="5">
        <v>1</v>
      </c>
      <c r="B10" s="175"/>
      <c r="C10" s="176"/>
      <c r="D10" s="177"/>
      <c r="E10" s="175"/>
      <c r="F10" s="177"/>
      <c r="G10" s="178" t="s">
        <v>37</v>
      </c>
      <c r="H10" s="179"/>
      <c r="I10" s="179"/>
      <c r="J10" s="180"/>
      <c r="K10" s="175"/>
      <c r="L10" s="177"/>
      <c r="M10" s="175"/>
      <c r="N10" s="177"/>
      <c r="O10" s="175"/>
      <c r="P10" s="177"/>
      <c r="Q10" s="181"/>
      <c r="R10" s="182"/>
      <c r="S10" s="183"/>
      <c r="T10" s="184"/>
      <c r="U10" s="185"/>
      <c r="V10" s="186"/>
    </row>
    <row r="11" spans="1:22" x14ac:dyDescent="0.2">
      <c r="A11" s="6" t="s">
        <v>45</v>
      </c>
      <c r="B11" s="88" t="s">
        <v>2</v>
      </c>
      <c r="C11" s="89"/>
      <c r="D11" s="90"/>
      <c r="E11" s="93">
        <v>99814</v>
      </c>
      <c r="F11" s="94"/>
      <c r="G11" s="88" t="s">
        <v>3</v>
      </c>
      <c r="H11" s="89"/>
      <c r="I11" s="89"/>
      <c r="J11" s="90"/>
      <c r="K11" s="93" t="s">
        <v>12</v>
      </c>
      <c r="L11" s="94"/>
      <c r="M11" s="135">
        <v>5976</v>
      </c>
      <c r="N11" s="136"/>
      <c r="O11" s="101"/>
      <c r="P11" s="102"/>
      <c r="Q11" s="103">
        <f>((O11*($T$6/100))+O11)</f>
        <v>0</v>
      </c>
      <c r="R11" s="104"/>
      <c r="S11" s="105"/>
      <c r="T11" s="85">
        <f>Q11*M11</f>
        <v>0</v>
      </c>
      <c r="U11" s="86"/>
      <c r="V11" s="87"/>
    </row>
    <row r="12" spans="1:22" ht="19.149999999999999" customHeight="1" x14ac:dyDescent="0.2">
      <c r="A12" s="6" t="s">
        <v>46</v>
      </c>
      <c r="B12" s="88" t="s">
        <v>2</v>
      </c>
      <c r="C12" s="89"/>
      <c r="D12" s="90"/>
      <c r="E12" s="93">
        <v>78472</v>
      </c>
      <c r="F12" s="94"/>
      <c r="G12" s="88" t="s">
        <v>47</v>
      </c>
      <c r="H12" s="89"/>
      <c r="I12" s="89"/>
      <c r="J12" s="90"/>
      <c r="K12" s="93" t="s">
        <v>12</v>
      </c>
      <c r="L12" s="94"/>
      <c r="M12" s="135">
        <v>5976</v>
      </c>
      <c r="N12" s="136"/>
      <c r="O12" s="101"/>
      <c r="P12" s="102"/>
      <c r="Q12" s="103">
        <f>((O12*($T$6/100))+O12)</f>
        <v>0</v>
      </c>
      <c r="R12" s="104"/>
      <c r="S12" s="105"/>
      <c r="T12" s="85">
        <f>Q12*M12</f>
        <v>0</v>
      </c>
      <c r="U12" s="86"/>
      <c r="V12" s="87"/>
    </row>
    <row r="13" spans="1:22" x14ac:dyDescent="0.2">
      <c r="A13" s="110" t="s">
        <v>35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2"/>
      <c r="T13" s="113">
        <f>SUM(T11:V12)</f>
        <v>0</v>
      </c>
      <c r="U13" s="114"/>
      <c r="V13" s="115"/>
    </row>
    <row r="14" spans="1:22" x14ac:dyDescent="0.2">
      <c r="A14" s="9">
        <v>2</v>
      </c>
      <c r="B14" s="116"/>
      <c r="C14" s="117"/>
      <c r="D14" s="118"/>
      <c r="E14" s="116"/>
      <c r="F14" s="118"/>
      <c r="G14" s="119" t="s">
        <v>34</v>
      </c>
      <c r="H14" s="120"/>
      <c r="I14" s="120"/>
      <c r="J14" s="121"/>
      <c r="K14" s="116"/>
      <c r="L14" s="118"/>
      <c r="M14" s="122"/>
      <c r="N14" s="123"/>
      <c r="O14" s="116"/>
      <c r="P14" s="118"/>
      <c r="Q14" s="124"/>
      <c r="R14" s="125"/>
      <c r="S14" s="126"/>
      <c r="T14" s="132"/>
      <c r="U14" s="133"/>
      <c r="V14" s="134"/>
    </row>
    <row r="15" spans="1:22" ht="22.5" x14ac:dyDescent="0.2">
      <c r="A15" s="9" t="s">
        <v>48</v>
      </c>
      <c r="B15" s="15"/>
      <c r="C15" s="16"/>
      <c r="D15" s="17"/>
      <c r="E15" s="15"/>
      <c r="F15" s="17"/>
      <c r="G15" s="18" t="s">
        <v>49</v>
      </c>
      <c r="H15" s="19"/>
      <c r="I15" s="19"/>
      <c r="J15" s="20"/>
      <c r="K15" s="15"/>
      <c r="L15" s="17"/>
      <c r="M15" s="21"/>
      <c r="N15" s="22"/>
      <c r="O15" s="15"/>
      <c r="P15" s="17"/>
      <c r="Q15" s="23"/>
      <c r="R15" s="24"/>
      <c r="S15" s="25"/>
      <c r="T15" s="26"/>
      <c r="U15" s="27"/>
      <c r="V15" s="28"/>
    </row>
    <row r="16" spans="1:22" x14ac:dyDescent="0.2">
      <c r="A16" s="6" t="s">
        <v>51</v>
      </c>
      <c r="B16" s="88" t="s">
        <v>2</v>
      </c>
      <c r="C16" s="89"/>
      <c r="D16" s="90"/>
      <c r="E16" s="91">
        <v>72943</v>
      </c>
      <c r="F16" s="92"/>
      <c r="G16" s="88" t="s">
        <v>5</v>
      </c>
      <c r="H16" s="89"/>
      <c r="I16" s="89"/>
      <c r="J16" s="90"/>
      <c r="K16" s="93" t="s">
        <v>12</v>
      </c>
      <c r="L16" s="94"/>
      <c r="M16" s="135">
        <v>5976</v>
      </c>
      <c r="N16" s="136"/>
      <c r="O16" s="101"/>
      <c r="P16" s="102"/>
      <c r="Q16" s="103">
        <f>((O16*($T$6/100))+O16)</f>
        <v>0</v>
      </c>
      <c r="R16" s="104"/>
      <c r="S16" s="105"/>
      <c r="T16" s="85">
        <f>Q16*M16</f>
        <v>0</v>
      </c>
      <c r="U16" s="86"/>
      <c r="V16" s="87"/>
    </row>
    <row r="17" spans="1:22" ht="28.9" customHeight="1" x14ac:dyDescent="0.2">
      <c r="A17" s="6" t="s">
        <v>52</v>
      </c>
      <c r="B17" s="88" t="s">
        <v>78</v>
      </c>
      <c r="C17" s="89"/>
      <c r="D17" s="90"/>
      <c r="E17" s="144">
        <v>1</v>
      </c>
      <c r="F17" s="145"/>
      <c r="G17" s="88" t="s">
        <v>50</v>
      </c>
      <c r="H17" s="89"/>
      <c r="I17" s="89"/>
      <c r="J17" s="90"/>
      <c r="K17" s="93" t="s">
        <v>6</v>
      </c>
      <c r="L17" s="94"/>
      <c r="M17" s="101">
        <f>M16*0.04</f>
        <v>239.04</v>
      </c>
      <c r="N17" s="102"/>
      <c r="O17" s="101"/>
      <c r="P17" s="102"/>
      <c r="Q17" s="103">
        <f t="shared" ref="Q17:Q20" si="0">((O17*($T$6/100))+O17)</f>
        <v>0</v>
      </c>
      <c r="R17" s="104"/>
      <c r="S17" s="105"/>
      <c r="T17" s="85">
        <f>Q17*M17</f>
        <v>0</v>
      </c>
      <c r="U17" s="86"/>
      <c r="V17" s="87"/>
    </row>
    <row r="18" spans="1:22" x14ac:dyDescent="0.2">
      <c r="A18" s="9" t="s">
        <v>53</v>
      </c>
      <c r="B18" s="15"/>
      <c r="C18" s="16"/>
      <c r="D18" s="17"/>
      <c r="E18" s="15"/>
      <c r="F18" s="17"/>
      <c r="G18" s="18" t="s">
        <v>54</v>
      </c>
      <c r="H18" s="19"/>
      <c r="I18" s="19"/>
      <c r="J18" s="20"/>
      <c r="K18" s="15"/>
      <c r="L18" s="17"/>
      <c r="M18" s="21"/>
      <c r="N18" s="22"/>
      <c r="O18" s="15"/>
      <c r="P18" s="17"/>
      <c r="Q18" s="23"/>
      <c r="R18" s="24"/>
      <c r="S18" s="25"/>
      <c r="T18" s="26"/>
      <c r="U18" s="27"/>
      <c r="V18" s="28"/>
    </row>
    <row r="19" spans="1:22" ht="21" customHeight="1" x14ac:dyDescent="0.2">
      <c r="A19" s="6" t="s">
        <v>55</v>
      </c>
      <c r="B19" s="88" t="s">
        <v>2</v>
      </c>
      <c r="C19" s="89"/>
      <c r="D19" s="90"/>
      <c r="E19" s="91">
        <v>93593</v>
      </c>
      <c r="F19" s="92"/>
      <c r="G19" s="88" t="s">
        <v>8</v>
      </c>
      <c r="H19" s="89"/>
      <c r="I19" s="89"/>
      <c r="J19" s="90"/>
      <c r="K19" s="93" t="s">
        <v>9</v>
      </c>
      <c r="L19" s="94"/>
      <c r="M19" s="135">
        <v>15537.6</v>
      </c>
      <c r="N19" s="136"/>
      <c r="O19" s="101"/>
      <c r="P19" s="102"/>
      <c r="Q19" s="103">
        <f t="shared" si="0"/>
        <v>0</v>
      </c>
      <c r="R19" s="104"/>
      <c r="S19" s="105"/>
      <c r="T19" s="85">
        <f>Q19*M19</f>
        <v>0</v>
      </c>
      <c r="U19" s="86"/>
      <c r="V19" s="87"/>
    </row>
    <row r="20" spans="1:22" ht="23.45" customHeight="1" x14ac:dyDescent="0.2">
      <c r="A20" s="6" t="s">
        <v>56</v>
      </c>
      <c r="B20" s="137" t="s">
        <v>2</v>
      </c>
      <c r="C20" s="138"/>
      <c r="D20" s="139"/>
      <c r="E20" s="140">
        <v>72891</v>
      </c>
      <c r="F20" s="141"/>
      <c r="G20" s="137" t="s">
        <v>57</v>
      </c>
      <c r="H20" s="138"/>
      <c r="I20" s="138"/>
      <c r="J20" s="139"/>
      <c r="K20" s="142" t="s">
        <v>58</v>
      </c>
      <c r="L20" s="143"/>
      <c r="M20" s="85">
        <f>M17</f>
        <v>239.04</v>
      </c>
      <c r="N20" s="87"/>
      <c r="O20" s="103"/>
      <c r="P20" s="105"/>
      <c r="Q20" s="103">
        <f t="shared" si="0"/>
        <v>0</v>
      </c>
      <c r="R20" s="104"/>
      <c r="S20" s="105"/>
      <c r="T20" s="85">
        <f>Q20*M20</f>
        <v>0</v>
      </c>
      <c r="U20" s="86"/>
      <c r="V20" s="87"/>
    </row>
    <row r="21" spans="1:22" x14ac:dyDescent="0.2">
      <c r="A21" s="110" t="s">
        <v>36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2"/>
      <c r="T21" s="113">
        <f>SUM(T16:V20)</f>
        <v>0</v>
      </c>
      <c r="U21" s="114"/>
      <c r="V21" s="115"/>
    </row>
    <row r="22" spans="1:22" x14ac:dyDescent="0.2">
      <c r="A22" s="9">
        <v>3</v>
      </c>
      <c r="B22" s="116"/>
      <c r="C22" s="117"/>
      <c r="D22" s="118"/>
      <c r="E22" s="116"/>
      <c r="F22" s="118"/>
      <c r="G22" s="119" t="s">
        <v>59</v>
      </c>
      <c r="H22" s="117"/>
      <c r="I22" s="117"/>
      <c r="J22" s="118"/>
      <c r="K22" s="116"/>
      <c r="L22" s="118"/>
      <c r="M22" s="122"/>
      <c r="N22" s="123"/>
      <c r="O22" s="116"/>
      <c r="P22" s="118"/>
      <c r="Q22" s="124"/>
      <c r="R22" s="125"/>
      <c r="S22" s="126"/>
      <c r="T22" s="132"/>
      <c r="U22" s="133"/>
      <c r="V22" s="134"/>
    </row>
    <row r="23" spans="1:22" x14ac:dyDescent="0.2">
      <c r="A23" s="9" t="s">
        <v>42</v>
      </c>
      <c r="B23" s="116"/>
      <c r="C23" s="117"/>
      <c r="D23" s="118"/>
      <c r="E23" s="116"/>
      <c r="F23" s="118"/>
      <c r="G23" s="119" t="s">
        <v>38</v>
      </c>
      <c r="H23" s="117"/>
      <c r="I23" s="117"/>
      <c r="J23" s="118"/>
      <c r="K23" s="116"/>
      <c r="L23" s="118"/>
      <c r="M23" s="122"/>
      <c r="N23" s="123"/>
      <c r="O23" s="116"/>
      <c r="P23" s="118"/>
      <c r="Q23" s="124"/>
      <c r="R23" s="125"/>
      <c r="S23" s="126"/>
      <c r="T23" s="132"/>
      <c r="U23" s="133"/>
      <c r="V23" s="134"/>
    </row>
    <row r="24" spans="1:22" ht="20.45" customHeight="1" x14ac:dyDescent="0.2">
      <c r="A24" s="10" t="s">
        <v>60</v>
      </c>
      <c r="B24" s="88" t="s">
        <v>2</v>
      </c>
      <c r="C24" s="89"/>
      <c r="D24" s="90"/>
      <c r="E24" s="91">
        <v>72947</v>
      </c>
      <c r="F24" s="92"/>
      <c r="G24" s="88" t="s">
        <v>11</v>
      </c>
      <c r="H24" s="89"/>
      <c r="I24" s="89"/>
      <c r="J24" s="90"/>
      <c r="K24" s="93" t="s">
        <v>0</v>
      </c>
      <c r="L24" s="94"/>
      <c r="M24" s="101">
        <v>317.66000000000003</v>
      </c>
      <c r="N24" s="102"/>
      <c r="O24" s="101"/>
      <c r="P24" s="102"/>
      <c r="Q24" s="103">
        <f>((O24*($T$6/100))+O24)</f>
        <v>0</v>
      </c>
      <c r="R24" s="104"/>
      <c r="S24" s="105"/>
      <c r="T24" s="85">
        <f>Q24*M24</f>
        <v>0</v>
      </c>
      <c r="U24" s="86"/>
      <c r="V24" s="87"/>
    </row>
    <row r="25" spans="1:22" x14ac:dyDescent="0.2">
      <c r="A25" s="9" t="s">
        <v>61</v>
      </c>
      <c r="B25" s="116"/>
      <c r="C25" s="117"/>
      <c r="D25" s="118"/>
      <c r="E25" s="116"/>
      <c r="F25" s="118"/>
      <c r="G25" s="119" t="s">
        <v>39</v>
      </c>
      <c r="H25" s="117"/>
      <c r="I25" s="117"/>
      <c r="J25" s="118"/>
      <c r="K25" s="116"/>
      <c r="L25" s="118"/>
      <c r="M25" s="122"/>
      <c r="N25" s="123"/>
      <c r="O25" s="116"/>
      <c r="P25" s="118"/>
      <c r="Q25" s="124"/>
      <c r="R25" s="125"/>
      <c r="S25" s="126"/>
      <c r="T25" s="132"/>
      <c r="U25" s="133"/>
      <c r="V25" s="134"/>
    </row>
    <row r="26" spans="1:22" x14ac:dyDescent="0.2">
      <c r="A26" s="6" t="s">
        <v>66</v>
      </c>
      <c r="B26" s="88" t="s">
        <v>62</v>
      </c>
      <c r="C26" s="89"/>
      <c r="D26" s="90"/>
      <c r="E26" s="93">
        <v>7264</v>
      </c>
      <c r="F26" s="94"/>
      <c r="G26" s="88" t="s">
        <v>63</v>
      </c>
      <c r="H26" s="130"/>
      <c r="I26" s="130"/>
      <c r="J26" s="131"/>
      <c r="K26" s="93" t="s">
        <v>12</v>
      </c>
      <c r="L26" s="94"/>
      <c r="M26" s="101">
        <v>1.6</v>
      </c>
      <c r="N26" s="102"/>
      <c r="O26" s="101"/>
      <c r="P26" s="102"/>
      <c r="Q26" s="103">
        <f>((O26*($T$6/100))+O26)</f>
        <v>0</v>
      </c>
      <c r="R26" s="104"/>
      <c r="S26" s="105"/>
      <c r="T26" s="85">
        <f>Q26*M26</f>
        <v>0</v>
      </c>
      <c r="U26" s="86"/>
      <c r="V26" s="87"/>
    </row>
    <row r="27" spans="1:22" x14ac:dyDescent="0.2">
      <c r="A27" s="6" t="s">
        <v>67</v>
      </c>
      <c r="B27" s="88" t="s">
        <v>2</v>
      </c>
      <c r="C27" s="89"/>
      <c r="D27" s="90"/>
      <c r="E27" s="93" t="s">
        <v>85</v>
      </c>
      <c r="F27" s="94"/>
      <c r="G27" s="88" t="s">
        <v>84</v>
      </c>
      <c r="H27" s="89"/>
      <c r="I27" s="89"/>
      <c r="J27" s="90"/>
      <c r="K27" s="93" t="s">
        <v>30</v>
      </c>
      <c r="L27" s="94"/>
      <c r="M27" s="101">
        <v>4</v>
      </c>
      <c r="N27" s="102"/>
      <c r="O27" s="101"/>
      <c r="P27" s="102"/>
      <c r="Q27" s="103">
        <f>((O27*($T$6/100))+O27)</f>
        <v>0</v>
      </c>
      <c r="R27" s="104"/>
      <c r="S27" s="105"/>
      <c r="T27" s="85">
        <f>Q27*M27</f>
        <v>0</v>
      </c>
      <c r="U27" s="86"/>
      <c r="V27" s="87"/>
    </row>
    <row r="28" spans="1:22" ht="22.9" customHeight="1" x14ac:dyDescent="0.2">
      <c r="A28" s="6" t="s">
        <v>68</v>
      </c>
      <c r="B28" s="88" t="s">
        <v>64</v>
      </c>
      <c r="C28" s="89"/>
      <c r="D28" s="90"/>
      <c r="E28" s="93">
        <v>7696</v>
      </c>
      <c r="F28" s="94"/>
      <c r="G28" s="88" t="s">
        <v>65</v>
      </c>
      <c r="H28" s="130"/>
      <c r="I28" s="130"/>
      <c r="J28" s="131"/>
      <c r="K28" s="93" t="s">
        <v>71</v>
      </c>
      <c r="L28" s="94"/>
      <c r="M28" s="101">
        <v>27</v>
      </c>
      <c r="N28" s="102"/>
      <c r="O28" s="101"/>
      <c r="P28" s="102"/>
      <c r="Q28" s="103">
        <f t="shared" ref="Q28:Q31" si="1">((O28*($T$6/100))+O28)</f>
        <v>0</v>
      </c>
      <c r="R28" s="104"/>
      <c r="S28" s="105"/>
      <c r="T28" s="85">
        <f t="shared" ref="T28:T31" si="2">Q28*M28</f>
        <v>0</v>
      </c>
      <c r="U28" s="86"/>
      <c r="V28" s="87"/>
    </row>
    <row r="29" spans="1:22" ht="21.6" customHeight="1" x14ac:dyDescent="0.2">
      <c r="A29" s="6" t="s">
        <v>69</v>
      </c>
      <c r="B29" s="88" t="s">
        <v>2</v>
      </c>
      <c r="C29" s="89"/>
      <c r="D29" s="90"/>
      <c r="E29" s="91">
        <v>96522</v>
      </c>
      <c r="F29" s="92"/>
      <c r="G29" s="88" t="s">
        <v>13</v>
      </c>
      <c r="H29" s="89"/>
      <c r="I29" s="89"/>
      <c r="J29" s="90"/>
      <c r="K29" s="93" t="s">
        <v>58</v>
      </c>
      <c r="L29" s="94"/>
      <c r="M29" s="101">
        <v>0.45</v>
      </c>
      <c r="N29" s="102"/>
      <c r="O29" s="101"/>
      <c r="P29" s="102"/>
      <c r="Q29" s="103">
        <f t="shared" si="1"/>
        <v>0</v>
      </c>
      <c r="R29" s="104"/>
      <c r="S29" s="105"/>
      <c r="T29" s="85">
        <f t="shared" si="2"/>
        <v>0</v>
      </c>
      <c r="U29" s="86"/>
      <c r="V29" s="87"/>
    </row>
    <row r="30" spans="1:22" ht="22.9" customHeight="1" x14ac:dyDescent="0.2">
      <c r="A30" s="6" t="s">
        <v>70</v>
      </c>
      <c r="B30" s="88" t="s">
        <v>2</v>
      </c>
      <c r="C30" s="89"/>
      <c r="D30" s="90"/>
      <c r="E30" s="91">
        <v>94965</v>
      </c>
      <c r="F30" s="92"/>
      <c r="G30" s="88" t="s">
        <v>15</v>
      </c>
      <c r="H30" s="89"/>
      <c r="I30" s="89"/>
      <c r="J30" s="90"/>
      <c r="K30" s="93" t="s">
        <v>58</v>
      </c>
      <c r="L30" s="94"/>
      <c r="M30" s="101">
        <v>0.45</v>
      </c>
      <c r="N30" s="102"/>
      <c r="O30" s="101"/>
      <c r="P30" s="102"/>
      <c r="Q30" s="103">
        <f t="shared" si="1"/>
        <v>0</v>
      </c>
      <c r="R30" s="104"/>
      <c r="S30" s="105"/>
      <c r="T30" s="85">
        <f t="shared" si="2"/>
        <v>0</v>
      </c>
      <c r="U30" s="86"/>
      <c r="V30" s="87"/>
    </row>
    <row r="31" spans="1:22" ht="15.6" customHeight="1" x14ac:dyDescent="0.2">
      <c r="A31" s="6" t="s">
        <v>83</v>
      </c>
      <c r="B31" s="88" t="s">
        <v>2</v>
      </c>
      <c r="C31" s="89"/>
      <c r="D31" s="90"/>
      <c r="E31" s="93" t="s">
        <v>16</v>
      </c>
      <c r="F31" s="94"/>
      <c r="G31" s="88" t="s">
        <v>17</v>
      </c>
      <c r="H31" s="89"/>
      <c r="I31" s="89"/>
      <c r="J31" s="90"/>
      <c r="K31" s="93" t="s">
        <v>58</v>
      </c>
      <c r="L31" s="94"/>
      <c r="M31" s="101">
        <v>0.45</v>
      </c>
      <c r="N31" s="102"/>
      <c r="O31" s="101"/>
      <c r="P31" s="102"/>
      <c r="Q31" s="103">
        <f t="shared" si="1"/>
        <v>0</v>
      </c>
      <c r="R31" s="104"/>
      <c r="S31" s="105"/>
      <c r="T31" s="85">
        <f t="shared" si="2"/>
        <v>0</v>
      </c>
      <c r="U31" s="86"/>
      <c r="V31" s="87"/>
    </row>
    <row r="32" spans="1:22" x14ac:dyDescent="0.2">
      <c r="A32" s="110" t="s">
        <v>40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2"/>
      <c r="T32" s="113">
        <f>SUM(T24:V31)</f>
        <v>0</v>
      </c>
      <c r="U32" s="114"/>
      <c r="V32" s="115"/>
    </row>
    <row r="33" spans="1:22" x14ac:dyDescent="0.2">
      <c r="A33" s="9">
        <v>4</v>
      </c>
      <c r="B33" s="116"/>
      <c r="C33" s="117"/>
      <c r="D33" s="118"/>
      <c r="E33" s="116"/>
      <c r="F33" s="118"/>
      <c r="G33" s="119" t="s">
        <v>77</v>
      </c>
      <c r="H33" s="120"/>
      <c r="I33" s="120"/>
      <c r="J33" s="121"/>
      <c r="K33" s="116"/>
      <c r="L33" s="118"/>
      <c r="M33" s="122"/>
      <c r="N33" s="123"/>
      <c r="O33" s="116"/>
      <c r="P33" s="118"/>
      <c r="Q33" s="124"/>
      <c r="R33" s="125"/>
      <c r="S33" s="126"/>
      <c r="T33" s="127"/>
      <c r="U33" s="128"/>
      <c r="V33" s="129"/>
    </row>
    <row r="34" spans="1:22" x14ac:dyDescent="0.2">
      <c r="A34" s="6" t="s">
        <v>73</v>
      </c>
      <c r="B34" s="88" t="s">
        <v>78</v>
      </c>
      <c r="C34" s="89"/>
      <c r="D34" s="90"/>
      <c r="E34" s="91">
        <v>3</v>
      </c>
      <c r="F34" s="92"/>
      <c r="G34" s="88" t="s">
        <v>79</v>
      </c>
      <c r="H34" s="89" t="s">
        <v>79</v>
      </c>
      <c r="I34" s="89" t="s">
        <v>79</v>
      </c>
      <c r="J34" s="90" t="s">
        <v>79</v>
      </c>
      <c r="K34" s="93" t="s">
        <v>30</v>
      </c>
      <c r="L34" s="94"/>
      <c r="M34" s="101">
        <v>1</v>
      </c>
      <c r="N34" s="102"/>
      <c r="O34" s="101"/>
      <c r="P34" s="102"/>
      <c r="Q34" s="103">
        <f>((O34*($T$6/100))+O34)</f>
        <v>0</v>
      </c>
      <c r="R34" s="104"/>
      <c r="S34" s="105"/>
      <c r="T34" s="85">
        <f>Q34*M34</f>
        <v>0</v>
      </c>
      <c r="U34" s="86"/>
      <c r="V34" s="87"/>
    </row>
    <row r="35" spans="1:22" x14ac:dyDescent="0.2">
      <c r="A35" s="6" t="s">
        <v>74</v>
      </c>
      <c r="B35" s="88" t="s">
        <v>78</v>
      </c>
      <c r="C35" s="89"/>
      <c r="D35" s="90"/>
      <c r="E35" s="91">
        <v>4</v>
      </c>
      <c r="F35" s="92"/>
      <c r="G35" s="88" t="s">
        <v>80</v>
      </c>
      <c r="H35" s="89" t="s">
        <v>80</v>
      </c>
      <c r="I35" s="89" t="s">
        <v>80</v>
      </c>
      <c r="J35" s="90" t="s">
        <v>80</v>
      </c>
      <c r="K35" s="93" t="s">
        <v>30</v>
      </c>
      <c r="L35" s="94"/>
      <c r="M35" s="101">
        <v>2</v>
      </c>
      <c r="N35" s="102"/>
      <c r="O35" s="101"/>
      <c r="P35" s="102"/>
      <c r="Q35" s="103">
        <f t="shared" ref="Q35:Q37" si="3">((O35*($T$6/100))+O35)</f>
        <v>0</v>
      </c>
      <c r="R35" s="104"/>
      <c r="S35" s="105"/>
      <c r="T35" s="85">
        <f t="shared" ref="T35:T37" si="4">Q35*M35</f>
        <v>0</v>
      </c>
      <c r="U35" s="86"/>
      <c r="V35" s="87"/>
    </row>
    <row r="36" spans="1:22" x14ac:dyDescent="0.2">
      <c r="A36" s="6" t="s">
        <v>75</v>
      </c>
      <c r="B36" s="88" t="s">
        <v>78</v>
      </c>
      <c r="C36" s="89"/>
      <c r="D36" s="90"/>
      <c r="E36" s="91">
        <v>5</v>
      </c>
      <c r="F36" s="92"/>
      <c r="G36" s="88" t="s">
        <v>81</v>
      </c>
      <c r="H36" s="89" t="s">
        <v>81</v>
      </c>
      <c r="I36" s="89" t="s">
        <v>81</v>
      </c>
      <c r="J36" s="90" t="s">
        <v>81</v>
      </c>
      <c r="K36" s="93" t="s">
        <v>30</v>
      </c>
      <c r="L36" s="94"/>
      <c r="M36" s="101">
        <v>1</v>
      </c>
      <c r="N36" s="102"/>
      <c r="O36" s="101"/>
      <c r="P36" s="102"/>
      <c r="Q36" s="103">
        <f t="shared" si="3"/>
        <v>0</v>
      </c>
      <c r="R36" s="104"/>
      <c r="S36" s="105"/>
      <c r="T36" s="85">
        <f t="shared" si="4"/>
        <v>0</v>
      </c>
      <c r="U36" s="86"/>
      <c r="V36" s="87"/>
    </row>
    <row r="37" spans="1:22" x14ac:dyDescent="0.2">
      <c r="A37" s="6" t="s">
        <v>76</v>
      </c>
      <c r="B37" s="88" t="s">
        <v>78</v>
      </c>
      <c r="C37" s="89"/>
      <c r="D37" s="90"/>
      <c r="E37" s="91">
        <v>6</v>
      </c>
      <c r="F37" s="92"/>
      <c r="G37" s="88" t="s">
        <v>82</v>
      </c>
      <c r="H37" s="89" t="s">
        <v>82</v>
      </c>
      <c r="I37" s="89" t="s">
        <v>82</v>
      </c>
      <c r="J37" s="90" t="s">
        <v>82</v>
      </c>
      <c r="K37" s="93" t="s">
        <v>30</v>
      </c>
      <c r="L37" s="94"/>
      <c r="M37" s="101">
        <v>1</v>
      </c>
      <c r="N37" s="102"/>
      <c r="O37" s="101"/>
      <c r="P37" s="102"/>
      <c r="Q37" s="103">
        <f t="shared" si="3"/>
        <v>0</v>
      </c>
      <c r="R37" s="104"/>
      <c r="S37" s="105"/>
      <c r="T37" s="85">
        <f t="shared" si="4"/>
        <v>0</v>
      </c>
      <c r="U37" s="86"/>
      <c r="V37" s="87"/>
    </row>
    <row r="38" spans="1:22" x14ac:dyDescent="0.2">
      <c r="A38" s="110" t="s">
        <v>41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2"/>
      <c r="T38" s="113">
        <f>SUM(T34:V37)</f>
        <v>0</v>
      </c>
      <c r="U38" s="114"/>
      <c r="V38" s="115"/>
    </row>
    <row r="39" spans="1:22" x14ac:dyDescent="0.2">
      <c r="A39" s="110" t="s">
        <v>32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2"/>
      <c r="T39" s="113">
        <f>T38+T32+T21+T13</f>
        <v>0</v>
      </c>
      <c r="U39" s="114"/>
      <c r="V39" s="115"/>
    </row>
    <row r="40" spans="1:22" x14ac:dyDescent="0.2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</row>
    <row r="41" spans="1:22" x14ac:dyDescent="0.2">
      <c r="A41" s="106" t="s">
        <v>18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8"/>
    </row>
    <row r="42" spans="1:22" ht="13.15" customHeight="1" x14ac:dyDescent="0.2">
      <c r="A42" s="97" t="s">
        <v>102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9"/>
    </row>
    <row r="43" spans="1:22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22" ht="13.15" customHeight="1" x14ac:dyDescent="0.2">
      <c r="A44" s="100" t="s">
        <v>124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</row>
    <row r="45" spans="1:22" x14ac:dyDescent="0.2">
      <c r="A45" s="12"/>
      <c r="B45" s="12"/>
      <c r="C45" s="12"/>
      <c r="D45" s="12"/>
      <c r="E45" s="12"/>
      <c r="F45" s="12"/>
      <c r="G45" s="12"/>
      <c r="H45" s="12"/>
      <c r="I45" s="12"/>
      <c r="J45" s="33"/>
      <c r="K45" s="33"/>
      <c r="L45" s="12"/>
      <c r="M45" s="12"/>
      <c r="N45" s="33"/>
      <c r="O45" s="33"/>
      <c r="P45" s="33"/>
      <c r="Q45" s="33"/>
      <c r="R45" s="12"/>
      <c r="S45" s="12"/>
      <c r="T45" s="12"/>
      <c r="U45" s="12"/>
      <c r="V45" s="12"/>
    </row>
    <row r="46" spans="1:22" ht="39.6" customHeight="1" x14ac:dyDescent="0.2">
      <c r="A46" s="11"/>
      <c r="B46" s="13"/>
      <c r="C46" s="95"/>
      <c r="D46" s="95"/>
      <c r="E46" s="95"/>
      <c r="F46" s="95"/>
      <c r="G46" s="13"/>
      <c r="H46" s="13"/>
      <c r="I46" s="13"/>
      <c r="J46" s="109"/>
      <c r="K46" s="109"/>
      <c r="L46" s="13"/>
      <c r="M46" s="13"/>
      <c r="N46" s="109"/>
      <c r="O46" s="109"/>
      <c r="P46" s="109"/>
      <c r="Q46" s="109"/>
      <c r="R46" s="13"/>
      <c r="S46" s="13"/>
      <c r="T46" s="13"/>
      <c r="U46" s="13"/>
      <c r="V46" s="13"/>
    </row>
  </sheetData>
  <mergeCells count="222">
    <mergeCell ref="B27:D27"/>
    <mergeCell ref="G27:J27"/>
    <mergeCell ref="E27:F27"/>
    <mergeCell ref="K27:L27"/>
    <mergeCell ref="M27:N27"/>
    <mergeCell ref="O27:P27"/>
    <mergeCell ref="Q27:S27"/>
    <mergeCell ref="T27:V27"/>
    <mergeCell ref="B24:D24"/>
    <mergeCell ref="E24:F24"/>
    <mergeCell ref="G24:J24"/>
    <mergeCell ref="K24:L24"/>
    <mergeCell ref="M24:N24"/>
    <mergeCell ref="O24:P24"/>
    <mergeCell ref="Q24:S24"/>
    <mergeCell ref="T24:V24"/>
    <mergeCell ref="B25:D25"/>
    <mergeCell ref="E25:F25"/>
    <mergeCell ref="G25:J25"/>
    <mergeCell ref="K25:L25"/>
    <mergeCell ref="M25:N25"/>
    <mergeCell ref="O25:P25"/>
    <mergeCell ref="Q25:S25"/>
    <mergeCell ref="T25:V25"/>
    <mergeCell ref="B10:D10"/>
    <mergeCell ref="E10:F10"/>
    <mergeCell ref="G10:J10"/>
    <mergeCell ref="K10:L10"/>
    <mergeCell ref="M10:N10"/>
    <mergeCell ref="O10:P10"/>
    <mergeCell ref="Q10:S10"/>
    <mergeCell ref="T10:V10"/>
    <mergeCell ref="G23:J23"/>
    <mergeCell ref="K23:L23"/>
    <mergeCell ref="M23:N23"/>
    <mergeCell ref="O23:P23"/>
    <mergeCell ref="Q23:S23"/>
    <mergeCell ref="T23:V23"/>
    <mergeCell ref="B11:D11"/>
    <mergeCell ref="E11:F11"/>
    <mergeCell ref="G11:J11"/>
    <mergeCell ref="K11:L11"/>
    <mergeCell ref="M11:N11"/>
    <mergeCell ref="O11:P11"/>
    <mergeCell ref="Q11:S11"/>
    <mergeCell ref="T11:V11"/>
    <mergeCell ref="A13:S13"/>
    <mergeCell ref="T13:V13"/>
    <mergeCell ref="A1:V1"/>
    <mergeCell ref="A2:I2"/>
    <mergeCell ref="A3:I3"/>
    <mergeCell ref="A4:M4"/>
    <mergeCell ref="A8:V8"/>
    <mergeCell ref="B9:D9"/>
    <mergeCell ref="E9:F9"/>
    <mergeCell ref="G9:J9"/>
    <mergeCell ref="K9:L9"/>
    <mergeCell ref="M9:N9"/>
    <mergeCell ref="O9:P9"/>
    <mergeCell ref="Q9:S9"/>
    <mergeCell ref="T9:V9"/>
    <mergeCell ref="A5:K5"/>
    <mergeCell ref="O5:P5"/>
    <mergeCell ref="Q5:S5"/>
    <mergeCell ref="T5:V5"/>
    <mergeCell ref="A6:L6"/>
    <mergeCell ref="O6:P6"/>
    <mergeCell ref="Q6:S6"/>
    <mergeCell ref="T6:V6"/>
    <mergeCell ref="B12:D12"/>
    <mergeCell ref="E12:F12"/>
    <mergeCell ref="G12:J12"/>
    <mergeCell ref="K12:L12"/>
    <mergeCell ref="M12:N12"/>
    <mergeCell ref="O12:P12"/>
    <mergeCell ref="Q12:S12"/>
    <mergeCell ref="T12:V12"/>
    <mergeCell ref="B14:D14"/>
    <mergeCell ref="E14:F14"/>
    <mergeCell ref="G14:J14"/>
    <mergeCell ref="K14:L14"/>
    <mergeCell ref="M14:N14"/>
    <mergeCell ref="O14:P14"/>
    <mergeCell ref="Q14:S14"/>
    <mergeCell ref="T14:V14"/>
    <mergeCell ref="B16:D16"/>
    <mergeCell ref="E16:F16"/>
    <mergeCell ref="G16:J16"/>
    <mergeCell ref="K16:L16"/>
    <mergeCell ref="M16:N16"/>
    <mergeCell ref="O16:P16"/>
    <mergeCell ref="Q16:S16"/>
    <mergeCell ref="T16:V16"/>
    <mergeCell ref="B17:D17"/>
    <mergeCell ref="E17:F17"/>
    <mergeCell ref="G17:J17"/>
    <mergeCell ref="K17:L17"/>
    <mergeCell ref="M17:N17"/>
    <mergeCell ref="O17:P17"/>
    <mergeCell ref="Q17:S17"/>
    <mergeCell ref="T17:V17"/>
    <mergeCell ref="B19:D19"/>
    <mergeCell ref="E19:F19"/>
    <mergeCell ref="G19:J19"/>
    <mergeCell ref="K19:L19"/>
    <mergeCell ref="M19:N19"/>
    <mergeCell ref="O19:P19"/>
    <mergeCell ref="Q19:S19"/>
    <mergeCell ref="T19:V19"/>
    <mergeCell ref="Q20:S20"/>
    <mergeCell ref="T20:V20"/>
    <mergeCell ref="B20:D20"/>
    <mergeCell ref="E20:F20"/>
    <mergeCell ref="G20:J20"/>
    <mergeCell ref="K20:L20"/>
    <mergeCell ref="M20:N20"/>
    <mergeCell ref="O20:P20"/>
    <mergeCell ref="B23:D23"/>
    <mergeCell ref="E23:F23"/>
    <mergeCell ref="A21:S21"/>
    <mergeCell ref="T21:V21"/>
    <mergeCell ref="B22:D22"/>
    <mergeCell ref="E22:F22"/>
    <mergeCell ref="G22:J22"/>
    <mergeCell ref="K22:L22"/>
    <mergeCell ref="M22:N22"/>
    <mergeCell ref="O22:P22"/>
    <mergeCell ref="Q22:S22"/>
    <mergeCell ref="T22:V22"/>
    <mergeCell ref="B26:D26"/>
    <mergeCell ref="E26:F26"/>
    <mergeCell ref="G26:J26"/>
    <mergeCell ref="K26:L26"/>
    <mergeCell ref="M26:N26"/>
    <mergeCell ref="O26:P26"/>
    <mergeCell ref="Q26:S26"/>
    <mergeCell ref="T26:V26"/>
    <mergeCell ref="B29:D29"/>
    <mergeCell ref="E29:F29"/>
    <mergeCell ref="G29:J29"/>
    <mergeCell ref="K29:L29"/>
    <mergeCell ref="M29:N29"/>
    <mergeCell ref="O29:P29"/>
    <mergeCell ref="Q29:S29"/>
    <mergeCell ref="T29:V29"/>
    <mergeCell ref="B28:D28"/>
    <mergeCell ref="E28:F28"/>
    <mergeCell ref="G28:J28"/>
    <mergeCell ref="K28:L28"/>
    <mergeCell ref="Q28:S28"/>
    <mergeCell ref="T28:V28"/>
    <mergeCell ref="O28:P28"/>
    <mergeCell ref="M28:N28"/>
    <mergeCell ref="B30:D30"/>
    <mergeCell ref="E30:F30"/>
    <mergeCell ref="G30:J30"/>
    <mergeCell ref="K30:L30"/>
    <mergeCell ref="M30:N30"/>
    <mergeCell ref="O30:P30"/>
    <mergeCell ref="Q30:S30"/>
    <mergeCell ref="T30:V30"/>
    <mergeCell ref="Q31:S31"/>
    <mergeCell ref="T31:V31"/>
    <mergeCell ref="A32:S32"/>
    <mergeCell ref="T32:V32"/>
    <mergeCell ref="B33:D33"/>
    <mergeCell ref="E33:F33"/>
    <mergeCell ref="G33:J33"/>
    <mergeCell ref="K33:L33"/>
    <mergeCell ref="M33:N33"/>
    <mergeCell ref="B31:D31"/>
    <mergeCell ref="E31:F31"/>
    <mergeCell ref="G31:J31"/>
    <mergeCell ref="K31:L31"/>
    <mergeCell ref="M31:N31"/>
    <mergeCell ref="O31:P31"/>
    <mergeCell ref="O33:P33"/>
    <mergeCell ref="Q33:S33"/>
    <mergeCell ref="T33:V33"/>
    <mergeCell ref="Q34:S34"/>
    <mergeCell ref="T34:V34"/>
    <mergeCell ref="A38:S38"/>
    <mergeCell ref="T38:V38"/>
    <mergeCell ref="A39:S39"/>
    <mergeCell ref="T39:V39"/>
    <mergeCell ref="B34:D34"/>
    <mergeCell ref="E34:F34"/>
    <mergeCell ref="G34:J34"/>
    <mergeCell ref="K34:L34"/>
    <mergeCell ref="M34:N34"/>
    <mergeCell ref="O34:P34"/>
    <mergeCell ref="M35:N35"/>
    <mergeCell ref="O35:P35"/>
    <mergeCell ref="Q35:S35"/>
    <mergeCell ref="G36:J36"/>
    <mergeCell ref="K36:L36"/>
    <mergeCell ref="M36:N36"/>
    <mergeCell ref="O36:P36"/>
    <mergeCell ref="Q36:S36"/>
    <mergeCell ref="T36:V36"/>
    <mergeCell ref="B37:D37"/>
    <mergeCell ref="E37:F37"/>
    <mergeCell ref="G37:J37"/>
    <mergeCell ref="T35:V35"/>
    <mergeCell ref="B36:D36"/>
    <mergeCell ref="E36:F36"/>
    <mergeCell ref="B35:D35"/>
    <mergeCell ref="E35:F35"/>
    <mergeCell ref="G35:J35"/>
    <mergeCell ref="K35:L35"/>
    <mergeCell ref="C46:F46"/>
    <mergeCell ref="A40:V40"/>
    <mergeCell ref="A42:V42"/>
    <mergeCell ref="A44:V44"/>
    <mergeCell ref="K37:L37"/>
    <mergeCell ref="M37:N37"/>
    <mergeCell ref="O37:P37"/>
    <mergeCell ref="Q37:S37"/>
    <mergeCell ref="T37:V37"/>
    <mergeCell ref="A41:V41"/>
    <mergeCell ref="J46:K46"/>
    <mergeCell ref="N46:Q46"/>
  </mergeCells>
  <pageMargins left="0.43307086614173229" right="0.43307086614173229" top="0.94488188976377963" bottom="0.55118110236220474" header="0.31496062992125984" footer="0.31496062992125984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6"/>
  <sheetViews>
    <sheetView topLeftCell="A19" workbookViewId="0">
      <selection activeCell="A38" sqref="A38:S38"/>
    </sheetView>
  </sheetViews>
  <sheetFormatPr defaultRowHeight="12.75" x14ac:dyDescent="0.2"/>
  <cols>
    <col min="1" max="1" width="6.83203125" customWidth="1"/>
    <col min="2" max="2" width="6.1640625" customWidth="1"/>
    <col min="3" max="3" width="3.6640625" customWidth="1"/>
    <col min="4" max="4" width="3.1640625" customWidth="1"/>
    <col min="5" max="5" width="5.5" customWidth="1"/>
    <col min="6" max="6" width="6.6640625" customWidth="1"/>
    <col min="8" max="8" width="15" customWidth="1"/>
    <col min="9" max="9" width="17.1640625" customWidth="1"/>
    <col min="10" max="10" width="19.83203125" customWidth="1"/>
    <col min="11" max="11" width="5.83203125" customWidth="1"/>
    <col min="12" max="12" width="4.83203125" customWidth="1"/>
    <col min="13" max="13" width="6.5" customWidth="1"/>
    <col min="14" max="14" width="6.6640625" customWidth="1"/>
    <col min="15" max="15" width="5" customWidth="1"/>
    <col min="16" max="16" width="6.1640625" customWidth="1"/>
    <col min="17" max="17" width="4.33203125" customWidth="1"/>
    <col min="18" max="18" width="4.6640625" customWidth="1"/>
    <col min="19" max="19" width="6" customWidth="1"/>
    <col min="20" max="20" width="4.83203125" customWidth="1"/>
    <col min="21" max="21" width="4.5" customWidth="1"/>
    <col min="22" max="22" width="3.83203125" customWidth="1"/>
  </cols>
  <sheetData>
    <row r="1" spans="1:22" ht="16.5" thickBot="1" x14ac:dyDescent="0.25">
      <c r="A1" s="146" t="s">
        <v>86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8"/>
    </row>
    <row r="2" spans="1:22" x14ac:dyDescent="0.2">
      <c r="A2" s="149" t="s">
        <v>20</v>
      </c>
      <c r="B2" s="150"/>
      <c r="C2" s="150"/>
      <c r="D2" s="150"/>
      <c r="E2" s="150"/>
      <c r="F2" s="150"/>
      <c r="G2" s="150"/>
      <c r="H2" s="150"/>
      <c r="I2" s="150"/>
      <c r="V2" s="3"/>
    </row>
    <row r="3" spans="1:22" ht="13.15" customHeight="1" x14ac:dyDescent="0.2">
      <c r="A3" s="149" t="s">
        <v>87</v>
      </c>
      <c r="B3" s="150"/>
      <c r="C3" s="150"/>
      <c r="D3" s="150"/>
      <c r="E3" s="150"/>
      <c r="F3" s="150"/>
      <c r="G3" s="150"/>
      <c r="H3" s="150"/>
      <c r="I3" s="150"/>
      <c r="V3" s="3"/>
    </row>
    <row r="4" spans="1:22" x14ac:dyDescent="0.2">
      <c r="A4" s="149" t="s">
        <v>21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V4" s="3"/>
    </row>
    <row r="5" spans="1:22" x14ac:dyDescent="0.2">
      <c r="A5" s="149" t="s">
        <v>25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2"/>
      <c r="M5" s="2"/>
      <c r="N5" s="7"/>
      <c r="O5" s="161" t="s">
        <v>23</v>
      </c>
      <c r="P5" s="162"/>
      <c r="Q5" s="163" t="s">
        <v>22</v>
      </c>
      <c r="R5" s="164"/>
      <c r="S5" s="165"/>
      <c r="T5" s="163" t="s">
        <v>24</v>
      </c>
      <c r="U5" s="164"/>
      <c r="V5" s="166"/>
    </row>
    <row r="6" spans="1:22" ht="13.5" thickBot="1" x14ac:dyDescent="0.25">
      <c r="A6" s="167" t="s">
        <v>19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4"/>
      <c r="N6" s="32"/>
      <c r="O6" s="169">
        <v>43709</v>
      </c>
      <c r="P6" s="170"/>
      <c r="Q6" s="171" t="s">
        <v>88</v>
      </c>
      <c r="R6" s="170"/>
      <c r="S6" s="170"/>
      <c r="T6" s="172">
        <v>22</v>
      </c>
      <c r="U6" s="173"/>
      <c r="V6" s="174"/>
    </row>
    <row r="7" spans="1:22" ht="21.6" customHeight="1" thickBo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7"/>
      <c r="O7" s="1"/>
      <c r="P7" s="1"/>
      <c r="Q7" s="1"/>
      <c r="R7" s="1"/>
      <c r="S7" s="8"/>
      <c r="T7" s="1"/>
      <c r="U7" s="1"/>
      <c r="V7" s="1"/>
    </row>
    <row r="8" spans="1:22" ht="13.15" customHeight="1" thickBot="1" x14ac:dyDescent="0.25">
      <c r="A8" s="151" t="s">
        <v>34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3"/>
    </row>
    <row r="9" spans="1:22" ht="27.6" customHeight="1" thickBot="1" x14ac:dyDescent="0.25">
      <c r="A9" s="4" t="s">
        <v>26</v>
      </c>
      <c r="B9" s="154" t="s">
        <v>27</v>
      </c>
      <c r="C9" s="155"/>
      <c r="D9" s="156"/>
      <c r="E9" s="154" t="s">
        <v>28</v>
      </c>
      <c r="F9" s="156"/>
      <c r="G9" s="154" t="s">
        <v>29</v>
      </c>
      <c r="H9" s="155"/>
      <c r="I9" s="155"/>
      <c r="J9" s="156"/>
      <c r="K9" s="154" t="s">
        <v>30</v>
      </c>
      <c r="L9" s="156"/>
      <c r="M9" s="154" t="s">
        <v>33</v>
      </c>
      <c r="N9" s="156"/>
      <c r="O9" s="157" t="s">
        <v>31</v>
      </c>
      <c r="P9" s="158"/>
      <c r="Q9" s="157" t="s">
        <v>43</v>
      </c>
      <c r="R9" s="159"/>
      <c r="S9" s="158"/>
      <c r="T9" s="157" t="s">
        <v>32</v>
      </c>
      <c r="U9" s="159"/>
      <c r="V9" s="160"/>
    </row>
    <row r="10" spans="1:22" ht="13.15" customHeight="1" x14ac:dyDescent="0.2">
      <c r="A10" s="5">
        <v>1</v>
      </c>
      <c r="B10" s="175"/>
      <c r="C10" s="176"/>
      <c r="D10" s="177"/>
      <c r="E10" s="175"/>
      <c r="F10" s="177"/>
      <c r="G10" s="178" t="s">
        <v>37</v>
      </c>
      <c r="H10" s="179"/>
      <c r="I10" s="179"/>
      <c r="J10" s="180"/>
      <c r="K10" s="175"/>
      <c r="L10" s="177"/>
      <c r="M10" s="175"/>
      <c r="N10" s="177"/>
      <c r="O10" s="175"/>
      <c r="P10" s="177"/>
      <c r="Q10" s="181"/>
      <c r="R10" s="182"/>
      <c r="S10" s="183"/>
      <c r="T10" s="184"/>
      <c r="U10" s="185"/>
      <c r="V10" s="186"/>
    </row>
    <row r="11" spans="1:22" ht="13.15" customHeight="1" x14ac:dyDescent="0.2">
      <c r="A11" s="6" t="s">
        <v>45</v>
      </c>
      <c r="B11" s="88" t="s">
        <v>2</v>
      </c>
      <c r="C11" s="89"/>
      <c r="D11" s="90"/>
      <c r="E11" s="93">
        <v>99814</v>
      </c>
      <c r="F11" s="94"/>
      <c r="G11" s="88" t="s">
        <v>3</v>
      </c>
      <c r="H11" s="89"/>
      <c r="I11" s="89"/>
      <c r="J11" s="90"/>
      <c r="K11" s="93" t="s">
        <v>0</v>
      </c>
      <c r="L11" s="94"/>
      <c r="M11" s="135">
        <v>642.20000000000005</v>
      </c>
      <c r="N11" s="136"/>
      <c r="O11" s="101"/>
      <c r="P11" s="102"/>
      <c r="Q11" s="103">
        <f>((O11*($T$6/100))+O11)</f>
        <v>0</v>
      </c>
      <c r="R11" s="104"/>
      <c r="S11" s="105"/>
      <c r="T11" s="85">
        <f>Q11*M11</f>
        <v>0</v>
      </c>
      <c r="U11" s="86"/>
      <c r="V11" s="87"/>
    </row>
    <row r="12" spans="1:22" ht="20.45" customHeight="1" x14ac:dyDescent="0.2">
      <c r="A12" s="6" t="s">
        <v>46</v>
      </c>
      <c r="B12" s="88" t="s">
        <v>2</v>
      </c>
      <c r="C12" s="89"/>
      <c r="D12" s="90"/>
      <c r="E12" s="93">
        <v>78472</v>
      </c>
      <c r="F12" s="94"/>
      <c r="G12" s="88" t="s">
        <v>47</v>
      </c>
      <c r="H12" s="89"/>
      <c r="I12" s="89"/>
      <c r="J12" s="90"/>
      <c r="K12" s="93" t="s">
        <v>12</v>
      </c>
      <c r="L12" s="94"/>
      <c r="M12" s="135">
        <v>642.20000000000005</v>
      </c>
      <c r="N12" s="136"/>
      <c r="O12" s="101"/>
      <c r="P12" s="102"/>
      <c r="Q12" s="103">
        <f>((O12*($T$6/100))+O12)</f>
        <v>0</v>
      </c>
      <c r="R12" s="104"/>
      <c r="S12" s="105"/>
      <c r="T12" s="85">
        <f>Q12*M12</f>
        <v>0</v>
      </c>
      <c r="U12" s="86"/>
      <c r="V12" s="87"/>
    </row>
    <row r="13" spans="1:22" x14ac:dyDescent="0.2">
      <c r="A13" s="110" t="s">
        <v>35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2"/>
      <c r="T13" s="113">
        <f>SUM(T11:V12)</f>
        <v>0</v>
      </c>
      <c r="U13" s="114"/>
      <c r="V13" s="115"/>
    </row>
    <row r="14" spans="1:22" x14ac:dyDescent="0.2">
      <c r="A14" s="9">
        <v>2</v>
      </c>
      <c r="B14" s="116"/>
      <c r="C14" s="117"/>
      <c r="D14" s="118"/>
      <c r="E14" s="116"/>
      <c r="F14" s="118"/>
      <c r="G14" s="119" t="s">
        <v>34</v>
      </c>
      <c r="H14" s="120"/>
      <c r="I14" s="120"/>
      <c r="J14" s="121"/>
      <c r="K14" s="116"/>
      <c r="L14" s="118"/>
      <c r="M14" s="122"/>
      <c r="N14" s="123"/>
      <c r="O14" s="116"/>
      <c r="P14" s="118"/>
      <c r="Q14" s="124"/>
      <c r="R14" s="125"/>
      <c r="S14" s="126"/>
      <c r="T14" s="132"/>
      <c r="U14" s="133"/>
      <c r="V14" s="134"/>
    </row>
    <row r="15" spans="1:22" ht="13.15" customHeight="1" x14ac:dyDescent="0.2">
      <c r="A15" s="9" t="s">
        <v>48</v>
      </c>
      <c r="B15" s="15"/>
      <c r="C15" s="16"/>
      <c r="D15" s="17"/>
      <c r="E15" s="15"/>
      <c r="F15" s="17"/>
      <c r="G15" s="119" t="s">
        <v>49</v>
      </c>
      <c r="H15" s="187"/>
      <c r="I15" s="187"/>
      <c r="J15" s="188"/>
      <c r="K15" s="15"/>
      <c r="L15" s="17"/>
      <c r="M15" s="21"/>
      <c r="N15" s="22"/>
      <c r="O15" s="15"/>
      <c r="P15" s="17"/>
      <c r="Q15" s="23"/>
      <c r="R15" s="24"/>
      <c r="S15" s="25"/>
      <c r="T15" s="26"/>
      <c r="U15" s="27"/>
      <c r="V15" s="28"/>
    </row>
    <row r="16" spans="1:22" x14ac:dyDescent="0.2">
      <c r="A16" s="6" t="s">
        <v>51</v>
      </c>
      <c r="B16" s="88" t="s">
        <v>2</v>
      </c>
      <c r="C16" s="89"/>
      <c r="D16" s="90"/>
      <c r="E16" s="91">
        <v>72943</v>
      </c>
      <c r="F16" s="92"/>
      <c r="G16" s="88" t="s">
        <v>5</v>
      </c>
      <c r="H16" s="89"/>
      <c r="I16" s="89"/>
      <c r="J16" s="90"/>
      <c r="K16" s="93" t="s">
        <v>0</v>
      </c>
      <c r="L16" s="94"/>
      <c r="M16" s="135">
        <v>642.20000000000005</v>
      </c>
      <c r="N16" s="136"/>
      <c r="O16" s="101"/>
      <c r="P16" s="102"/>
      <c r="Q16" s="103">
        <f>((O16*($T$6/100))+O16)</f>
        <v>0</v>
      </c>
      <c r="R16" s="104"/>
      <c r="S16" s="105"/>
      <c r="T16" s="85">
        <f>Q16*M16</f>
        <v>0</v>
      </c>
      <c r="U16" s="86"/>
      <c r="V16" s="87"/>
    </row>
    <row r="17" spans="1:22" ht="33.6" customHeight="1" x14ac:dyDescent="0.2">
      <c r="A17" s="6" t="s">
        <v>52</v>
      </c>
      <c r="B17" s="88" t="s">
        <v>78</v>
      </c>
      <c r="C17" s="89"/>
      <c r="D17" s="90"/>
      <c r="E17" s="144">
        <v>1</v>
      </c>
      <c r="F17" s="145"/>
      <c r="G17" s="88" t="s">
        <v>50</v>
      </c>
      <c r="H17" s="89"/>
      <c r="I17" s="89"/>
      <c r="J17" s="90"/>
      <c r="K17" s="93" t="s">
        <v>6</v>
      </c>
      <c r="L17" s="94"/>
      <c r="M17" s="101">
        <f>M16*0.04</f>
        <v>25.688000000000002</v>
      </c>
      <c r="N17" s="102"/>
      <c r="O17" s="101"/>
      <c r="P17" s="102"/>
      <c r="Q17" s="103">
        <f>((O17*($T$6/100))+O17)</f>
        <v>0</v>
      </c>
      <c r="R17" s="104"/>
      <c r="S17" s="105"/>
      <c r="T17" s="85">
        <f>Q17*M17</f>
        <v>0</v>
      </c>
      <c r="U17" s="86"/>
      <c r="V17" s="87"/>
    </row>
    <row r="18" spans="1:22" ht="13.15" customHeight="1" x14ac:dyDescent="0.2">
      <c r="A18" s="9" t="s">
        <v>53</v>
      </c>
      <c r="B18" s="15"/>
      <c r="C18" s="16"/>
      <c r="D18" s="17"/>
      <c r="E18" s="15"/>
      <c r="F18" s="17"/>
      <c r="G18" s="119" t="s">
        <v>54</v>
      </c>
      <c r="H18" s="187"/>
      <c r="I18" s="187"/>
      <c r="J18" s="188"/>
      <c r="K18" s="15"/>
      <c r="L18" s="17"/>
      <c r="M18" s="21"/>
      <c r="N18" s="22"/>
      <c r="O18" s="15"/>
      <c r="P18" s="17"/>
      <c r="Q18" s="23"/>
      <c r="R18" s="24"/>
      <c r="S18" s="25"/>
      <c r="T18" s="26"/>
      <c r="U18" s="27"/>
      <c r="V18" s="28"/>
    </row>
    <row r="19" spans="1:22" ht="22.9" customHeight="1" x14ac:dyDescent="0.2">
      <c r="A19" s="6" t="s">
        <v>55</v>
      </c>
      <c r="B19" s="88" t="s">
        <v>2</v>
      </c>
      <c r="C19" s="89"/>
      <c r="D19" s="90"/>
      <c r="E19" s="91">
        <v>93593</v>
      </c>
      <c r="F19" s="92"/>
      <c r="G19" s="88" t="s">
        <v>8</v>
      </c>
      <c r="H19" s="89"/>
      <c r="I19" s="89"/>
      <c r="J19" s="90"/>
      <c r="K19" s="93" t="s">
        <v>9</v>
      </c>
      <c r="L19" s="94"/>
      <c r="M19" s="135">
        <v>1669.72</v>
      </c>
      <c r="N19" s="136"/>
      <c r="O19" s="101"/>
      <c r="P19" s="102"/>
      <c r="Q19" s="103">
        <f>((O19*($T$6/100))+O19)</f>
        <v>0</v>
      </c>
      <c r="R19" s="104"/>
      <c r="S19" s="105"/>
      <c r="T19" s="85">
        <f>Q19*M19</f>
        <v>0</v>
      </c>
      <c r="U19" s="86"/>
      <c r="V19" s="87"/>
    </row>
    <row r="20" spans="1:22" ht="18" customHeight="1" x14ac:dyDescent="0.2">
      <c r="A20" s="6" t="s">
        <v>56</v>
      </c>
      <c r="B20" s="137" t="s">
        <v>2</v>
      </c>
      <c r="C20" s="138"/>
      <c r="D20" s="139"/>
      <c r="E20" s="140">
        <v>72891</v>
      </c>
      <c r="F20" s="141"/>
      <c r="G20" s="137" t="s">
        <v>57</v>
      </c>
      <c r="H20" s="138"/>
      <c r="I20" s="138"/>
      <c r="J20" s="139"/>
      <c r="K20" s="93" t="s">
        <v>58</v>
      </c>
      <c r="L20" s="94"/>
      <c r="M20" s="135">
        <v>25.69</v>
      </c>
      <c r="N20" s="136"/>
      <c r="O20" s="101"/>
      <c r="P20" s="102"/>
      <c r="Q20" s="103">
        <f t="shared" ref="Q20" si="0">((O20*($T$6/100))+O20)</f>
        <v>0</v>
      </c>
      <c r="R20" s="104"/>
      <c r="S20" s="105"/>
      <c r="T20" s="85">
        <f>Q20*M20</f>
        <v>0</v>
      </c>
      <c r="U20" s="86"/>
      <c r="V20" s="87"/>
    </row>
    <row r="21" spans="1:22" ht="13.15" customHeight="1" x14ac:dyDescent="0.2">
      <c r="A21" s="110" t="s">
        <v>36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2"/>
      <c r="T21" s="113">
        <f>SUM(T16:V20)</f>
        <v>0</v>
      </c>
      <c r="U21" s="114"/>
      <c r="V21" s="115"/>
    </row>
    <row r="22" spans="1:22" ht="13.15" customHeight="1" x14ac:dyDescent="0.2">
      <c r="A22" s="9">
        <v>3</v>
      </c>
      <c r="B22" s="116"/>
      <c r="C22" s="117"/>
      <c r="D22" s="118"/>
      <c r="E22" s="116"/>
      <c r="F22" s="118"/>
      <c r="G22" s="119" t="s">
        <v>59</v>
      </c>
      <c r="H22" s="117"/>
      <c r="I22" s="117"/>
      <c r="J22" s="118"/>
      <c r="K22" s="116"/>
      <c r="L22" s="118"/>
      <c r="M22" s="122"/>
      <c r="N22" s="123"/>
      <c r="O22" s="116"/>
      <c r="P22" s="118"/>
      <c r="Q22" s="124"/>
      <c r="R22" s="125"/>
      <c r="S22" s="126"/>
      <c r="T22" s="132"/>
      <c r="U22" s="133"/>
      <c r="V22" s="134"/>
    </row>
    <row r="23" spans="1:22" x14ac:dyDescent="0.2">
      <c r="A23" s="9" t="s">
        <v>42</v>
      </c>
      <c r="B23" s="116"/>
      <c r="C23" s="117"/>
      <c r="D23" s="118"/>
      <c r="E23" s="116"/>
      <c r="F23" s="118"/>
      <c r="G23" s="119" t="s">
        <v>38</v>
      </c>
      <c r="H23" s="117"/>
      <c r="I23" s="117"/>
      <c r="J23" s="118"/>
      <c r="K23" s="116"/>
      <c r="L23" s="118"/>
      <c r="M23" s="122"/>
      <c r="N23" s="123"/>
      <c r="O23" s="116"/>
      <c r="P23" s="118"/>
      <c r="Q23" s="124"/>
      <c r="R23" s="125"/>
      <c r="S23" s="126"/>
      <c r="T23" s="132"/>
      <c r="U23" s="133"/>
      <c r="V23" s="134"/>
    </row>
    <row r="24" spans="1:22" ht="22.9" customHeight="1" x14ac:dyDescent="0.2">
      <c r="A24" s="6" t="s">
        <v>60</v>
      </c>
      <c r="B24" s="88" t="s">
        <v>2</v>
      </c>
      <c r="C24" s="89"/>
      <c r="D24" s="90"/>
      <c r="E24" s="91">
        <v>72947</v>
      </c>
      <c r="F24" s="92"/>
      <c r="G24" s="88" t="s">
        <v>11</v>
      </c>
      <c r="H24" s="89"/>
      <c r="I24" s="89"/>
      <c r="J24" s="90"/>
      <c r="K24" s="93" t="s">
        <v>0</v>
      </c>
      <c r="L24" s="189"/>
      <c r="M24" s="190">
        <v>50.59</v>
      </c>
      <c r="N24" s="190"/>
      <c r="O24" s="190"/>
      <c r="P24" s="190"/>
      <c r="Q24" s="103">
        <f t="shared" ref="Q24" si="1">((O24*($T$6/100))+O24)</f>
        <v>0</v>
      </c>
      <c r="R24" s="104"/>
      <c r="S24" s="105"/>
      <c r="T24" s="86">
        <f>Q24*M24</f>
        <v>0</v>
      </c>
      <c r="U24" s="86"/>
      <c r="V24" s="87"/>
    </row>
    <row r="25" spans="1:22" x14ac:dyDescent="0.2">
      <c r="A25" s="9" t="s">
        <v>61</v>
      </c>
      <c r="B25" s="116"/>
      <c r="C25" s="117"/>
      <c r="D25" s="118"/>
      <c r="E25" s="116"/>
      <c r="F25" s="118"/>
      <c r="G25" s="119" t="s">
        <v>39</v>
      </c>
      <c r="H25" s="117"/>
      <c r="I25" s="117"/>
      <c r="J25" s="118"/>
      <c r="K25" s="116"/>
      <c r="L25" s="118"/>
      <c r="M25" s="122"/>
      <c r="N25" s="123"/>
      <c r="O25" s="116"/>
      <c r="P25" s="118"/>
      <c r="Q25" s="124"/>
      <c r="R25" s="125"/>
      <c r="S25" s="126"/>
      <c r="T25" s="132"/>
      <c r="U25" s="133"/>
      <c r="V25" s="134"/>
    </row>
    <row r="26" spans="1:22" x14ac:dyDescent="0.2">
      <c r="A26" s="6" t="s">
        <v>66</v>
      </c>
      <c r="B26" s="88" t="s">
        <v>62</v>
      </c>
      <c r="C26" s="89"/>
      <c r="D26" s="90"/>
      <c r="E26" s="93">
        <v>7264</v>
      </c>
      <c r="F26" s="94"/>
      <c r="G26" s="88" t="s">
        <v>63</v>
      </c>
      <c r="H26" s="130"/>
      <c r="I26" s="130"/>
      <c r="J26" s="131"/>
      <c r="K26" s="93" t="s">
        <v>12</v>
      </c>
      <c r="L26" s="94"/>
      <c r="M26" s="101">
        <v>0.2</v>
      </c>
      <c r="N26" s="102"/>
      <c r="O26" s="101"/>
      <c r="P26" s="102"/>
      <c r="Q26" s="103">
        <f>((O26*($T$6/100))+O26)</f>
        <v>0</v>
      </c>
      <c r="R26" s="104"/>
      <c r="S26" s="105"/>
      <c r="T26" s="85">
        <f>Q26*M26</f>
        <v>0</v>
      </c>
      <c r="U26" s="86"/>
      <c r="V26" s="87"/>
    </row>
    <row r="27" spans="1:22" x14ac:dyDescent="0.2">
      <c r="A27" s="6" t="s">
        <v>67</v>
      </c>
      <c r="B27" s="88" t="s">
        <v>2</v>
      </c>
      <c r="C27" s="89"/>
      <c r="D27" s="90"/>
      <c r="E27" s="93" t="s">
        <v>85</v>
      </c>
      <c r="F27" s="94"/>
      <c r="G27" s="88" t="s">
        <v>84</v>
      </c>
      <c r="H27" s="89"/>
      <c r="I27" s="89"/>
      <c r="J27" s="90"/>
      <c r="K27" s="93" t="s">
        <v>30</v>
      </c>
      <c r="L27" s="94"/>
      <c r="M27" s="101">
        <v>2</v>
      </c>
      <c r="N27" s="102"/>
      <c r="O27" s="101"/>
      <c r="P27" s="102"/>
      <c r="Q27" s="103">
        <f>((O27*($T$6/100))+O27)</f>
        <v>0</v>
      </c>
      <c r="R27" s="104"/>
      <c r="S27" s="105"/>
      <c r="T27" s="85">
        <f>Q27*M27</f>
        <v>0</v>
      </c>
      <c r="U27" s="86"/>
      <c r="V27" s="87"/>
    </row>
    <row r="28" spans="1:22" ht="19.149999999999999" customHeight="1" x14ac:dyDescent="0.2">
      <c r="A28" s="6" t="s">
        <v>68</v>
      </c>
      <c r="B28" s="88" t="s">
        <v>64</v>
      </c>
      <c r="C28" s="89"/>
      <c r="D28" s="90"/>
      <c r="E28" s="93">
        <v>7696</v>
      </c>
      <c r="F28" s="94"/>
      <c r="G28" s="88" t="s">
        <v>65</v>
      </c>
      <c r="H28" s="130"/>
      <c r="I28" s="130"/>
      <c r="J28" s="131"/>
      <c r="K28" s="93" t="s">
        <v>71</v>
      </c>
      <c r="L28" s="94"/>
      <c r="M28" s="101">
        <v>27</v>
      </c>
      <c r="N28" s="102"/>
      <c r="O28" s="101"/>
      <c r="P28" s="102"/>
      <c r="Q28" s="103">
        <f t="shared" ref="Q28:Q31" si="2">((O28*($T$6/100))+O28)</f>
        <v>0</v>
      </c>
      <c r="R28" s="104"/>
      <c r="S28" s="105"/>
      <c r="T28" s="85">
        <f t="shared" ref="T28:T31" si="3">Q28*M28</f>
        <v>0</v>
      </c>
      <c r="U28" s="86"/>
      <c r="V28" s="87"/>
    </row>
    <row r="29" spans="1:22" ht="22.9" customHeight="1" x14ac:dyDescent="0.2">
      <c r="A29" s="6" t="s">
        <v>69</v>
      </c>
      <c r="B29" s="88" t="s">
        <v>2</v>
      </c>
      <c r="C29" s="89"/>
      <c r="D29" s="90"/>
      <c r="E29" s="91">
        <v>96522</v>
      </c>
      <c r="F29" s="92"/>
      <c r="G29" s="88" t="s">
        <v>13</v>
      </c>
      <c r="H29" s="89"/>
      <c r="I29" s="89"/>
      <c r="J29" s="90"/>
      <c r="K29" s="93" t="s">
        <v>58</v>
      </c>
      <c r="L29" s="94"/>
      <c r="M29" s="101">
        <v>0.45</v>
      </c>
      <c r="N29" s="102"/>
      <c r="O29" s="101"/>
      <c r="P29" s="102"/>
      <c r="Q29" s="103">
        <f t="shared" si="2"/>
        <v>0</v>
      </c>
      <c r="R29" s="104"/>
      <c r="S29" s="105"/>
      <c r="T29" s="85">
        <f t="shared" si="3"/>
        <v>0</v>
      </c>
      <c r="U29" s="86"/>
      <c r="V29" s="87"/>
    </row>
    <row r="30" spans="1:22" ht="22.9" customHeight="1" x14ac:dyDescent="0.2">
      <c r="A30" s="6" t="s">
        <v>70</v>
      </c>
      <c r="B30" s="88" t="s">
        <v>2</v>
      </c>
      <c r="C30" s="89"/>
      <c r="D30" s="90"/>
      <c r="E30" s="91">
        <v>94965</v>
      </c>
      <c r="F30" s="92"/>
      <c r="G30" s="88" t="s">
        <v>15</v>
      </c>
      <c r="H30" s="89"/>
      <c r="I30" s="89"/>
      <c r="J30" s="90"/>
      <c r="K30" s="93" t="s">
        <v>58</v>
      </c>
      <c r="L30" s="94"/>
      <c r="M30" s="101">
        <v>0.45</v>
      </c>
      <c r="N30" s="102"/>
      <c r="O30" s="101"/>
      <c r="P30" s="102"/>
      <c r="Q30" s="103">
        <f t="shared" si="2"/>
        <v>0</v>
      </c>
      <c r="R30" s="104"/>
      <c r="S30" s="105"/>
      <c r="T30" s="85">
        <f t="shared" si="3"/>
        <v>0</v>
      </c>
      <c r="U30" s="86"/>
      <c r="V30" s="87"/>
    </row>
    <row r="31" spans="1:22" x14ac:dyDescent="0.2">
      <c r="A31" s="6" t="s">
        <v>83</v>
      </c>
      <c r="B31" s="88" t="s">
        <v>2</v>
      </c>
      <c r="C31" s="89"/>
      <c r="D31" s="90"/>
      <c r="E31" s="93" t="s">
        <v>16</v>
      </c>
      <c r="F31" s="94"/>
      <c r="G31" s="88" t="s">
        <v>17</v>
      </c>
      <c r="H31" s="89"/>
      <c r="I31" s="89"/>
      <c r="J31" s="90"/>
      <c r="K31" s="93" t="s">
        <v>58</v>
      </c>
      <c r="L31" s="94"/>
      <c r="M31" s="101">
        <v>0.45</v>
      </c>
      <c r="N31" s="102"/>
      <c r="O31" s="101"/>
      <c r="P31" s="102"/>
      <c r="Q31" s="103">
        <f t="shared" si="2"/>
        <v>0</v>
      </c>
      <c r="R31" s="104"/>
      <c r="S31" s="105"/>
      <c r="T31" s="85">
        <f t="shared" si="3"/>
        <v>0</v>
      </c>
      <c r="U31" s="86"/>
      <c r="V31" s="87"/>
    </row>
    <row r="32" spans="1:22" x14ac:dyDescent="0.2">
      <c r="A32" s="110" t="s">
        <v>40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91"/>
      <c r="N32" s="191"/>
      <c r="O32" s="191"/>
      <c r="P32" s="191"/>
      <c r="Q32" s="191"/>
      <c r="R32" s="191"/>
      <c r="S32" s="192"/>
      <c r="T32" s="113">
        <f>SUM(T24:V31)</f>
        <v>0</v>
      </c>
      <c r="U32" s="114"/>
      <c r="V32" s="115"/>
    </row>
    <row r="33" spans="1:22" ht="13.15" customHeight="1" x14ac:dyDescent="0.2">
      <c r="A33" s="9">
        <v>4</v>
      </c>
      <c r="B33" s="116"/>
      <c r="C33" s="117"/>
      <c r="D33" s="118"/>
      <c r="E33" s="116"/>
      <c r="F33" s="118"/>
      <c r="G33" s="119" t="s">
        <v>77</v>
      </c>
      <c r="H33" s="120"/>
      <c r="I33" s="120"/>
      <c r="J33" s="121"/>
      <c r="K33" s="116"/>
      <c r="L33" s="118"/>
      <c r="M33" s="122"/>
      <c r="N33" s="123"/>
      <c r="O33" s="116"/>
      <c r="P33" s="118"/>
      <c r="Q33" s="124"/>
      <c r="R33" s="125"/>
      <c r="S33" s="126"/>
      <c r="T33" s="127"/>
      <c r="U33" s="128"/>
      <c r="V33" s="129"/>
    </row>
    <row r="34" spans="1:22" x14ac:dyDescent="0.2">
      <c r="A34" s="6" t="s">
        <v>73</v>
      </c>
      <c r="B34" s="88" t="s">
        <v>78</v>
      </c>
      <c r="C34" s="89"/>
      <c r="D34" s="90"/>
      <c r="E34" s="91">
        <v>3</v>
      </c>
      <c r="F34" s="92"/>
      <c r="G34" s="88" t="s">
        <v>79</v>
      </c>
      <c r="H34" s="89" t="s">
        <v>79</v>
      </c>
      <c r="I34" s="89" t="s">
        <v>79</v>
      </c>
      <c r="J34" s="90" t="s">
        <v>79</v>
      </c>
      <c r="K34" s="93" t="s">
        <v>30</v>
      </c>
      <c r="L34" s="94"/>
      <c r="M34" s="101">
        <v>1</v>
      </c>
      <c r="N34" s="102"/>
      <c r="O34" s="101"/>
      <c r="P34" s="102"/>
      <c r="Q34" s="103">
        <f t="shared" ref="Q34:Q37" si="4">((O34*($T$6/100))+O34)</f>
        <v>0</v>
      </c>
      <c r="R34" s="104"/>
      <c r="S34" s="105"/>
      <c r="T34" s="85">
        <f t="shared" ref="T34:T37" si="5">Q34*M34</f>
        <v>0</v>
      </c>
      <c r="U34" s="86"/>
      <c r="V34" s="87"/>
    </row>
    <row r="35" spans="1:22" x14ac:dyDescent="0.2">
      <c r="A35" s="6" t="s">
        <v>74</v>
      </c>
      <c r="B35" s="88" t="s">
        <v>78</v>
      </c>
      <c r="C35" s="89"/>
      <c r="D35" s="90"/>
      <c r="E35" s="91">
        <v>4</v>
      </c>
      <c r="F35" s="92"/>
      <c r="G35" s="88" t="s">
        <v>80</v>
      </c>
      <c r="H35" s="89" t="s">
        <v>80</v>
      </c>
      <c r="I35" s="89" t="s">
        <v>80</v>
      </c>
      <c r="J35" s="90" t="s">
        <v>80</v>
      </c>
      <c r="K35" s="93" t="s">
        <v>30</v>
      </c>
      <c r="L35" s="94"/>
      <c r="M35" s="101">
        <v>2</v>
      </c>
      <c r="N35" s="102"/>
      <c r="O35" s="101"/>
      <c r="P35" s="102"/>
      <c r="Q35" s="103">
        <f t="shared" si="4"/>
        <v>0</v>
      </c>
      <c r="R35" s="104"/>
      <c r="S35" s="105"/>
      <c r="T35" s="85">
        <f t="shared" si="5"/>
        <v>0</v>
      </c>
      <c r="U35" s="86"/>
      <c r="V35" s="87"/>
    </row>
    <row r="36" spans="1:22" x14ac:dyDescent="0.2">
      <c r="A36" s="6" t="s">
        <v>75</v>
      </c>
      <c r="B36" s="88" t="s">
        <v>78</v>
      </c>
      <c r="C36" s="89"/>
      <c r="D36" s="90"/>
      <c r="E36" s="91">
        <v>5</v>
      </c>
      <c r="F36" s="92"/>
      <c r="G36" s="88" t="s">
        <v>81</v>
      </c>
      <c r="H36" s="89" t="s">
        <v>81</v>
      </c>
      <c r="I36" s="89" t="s">
        <v>81</v>
      </c>
      <c r="J36" s="90" t="s">
        <v>81</v>
      </c>
      <c r="K36" s="93" t="s">
        <v>30</v>
      </c>
      <c r="L36" s="94"/>
      <c r="M36" s="101">
        <v>1</v>
      </c>
      <c r="N36" s="102"/>
      <c r="O36" s="101"/>
      <c r="P36" s="102"/>
      <c r="Q36" s="103">
        <f t="shared" si="4"/>
        <v>0</v>
      </c>
      <c r="R36" s="104"/>
      <c r="S36" s="105"/>
      <c r="T36" s="85">
        <f t="shared" si="5"/>
        <v>0</v>
      </c>
      <c r="U36" s="86"/>
      <c r="V36" s="87"/>
    </row>
    <row r="37" spans="1:22" x14ac:dyDescent="0.2">
      <c r="A37" s="6" t="s">
        <v>76</v>
      </c>
      <c r="B37" s="88" t="s">
        <v>78</v>
      </c>
      <c r="C37" s="89"/>
      <c r="D37" s="90"/>
      <c r="E37" s="91">
        <v>6</v>
      </c>
      <c r="F37" s="92"/>
      <c r="G37" s="88" t="s">
        <v>82</v>
      </c>
      <c r="H37" s="89" t="s">
        <v>82</v>
      </c>
      <c r="I37" s="89" t="s">
        <v>82</v>
      </c>
      <c r="J37" s="90" t="s">
        <v>82</v>
      </c>
      <c r="K37" s="93" t="s">
        <v>30</v>
      </c>
      <c r="L37" s="94"/>
      <c r="M37" s="101">
        <v>1</v>
      </c>
      <c r="N37" s="102"/>
      <c r="O37" s="101"/>
      <c r="P37" s="102"/>
      <c r="Q37" s="103">
        <f t="shared" si="4"/>
        <v>0</v>
      </c>
      <c r="R37" s="104"/>
      <c r="S37" s="105"/>
      <c r="T37" s="85">
        <f t="shared" si="5"/>
        <v>0</v>
      </c>
      <c r="U37" s="86"/>
      <c r="V37" s="87"/>
    </row>
    <row r="38" spans="1:22" x14ac:dyDescent="0.2">
      <c r="A38" s="110" t="s">
        <v>41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2"/>
      <c r="T38" s="113">
        <f>SUM(T34:V37)</f>
        <v>0</v>
      </c>
      <c r="U38" s="114"/>
      <c r="V38" s="115"/>
    </row>
    <row r="39" spans="1:22" x14ac:dyDescent="0.2">
      <c r="A39" s="110" t="s">
        <v>32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2"/>
      <c r="T39" s="113">
        <f>T32+T21+T13+T38</f>
        <v>0</v>
      </c>
      <c r="U39" s="114"/>
      <c r="V39" s="115"/>
    </row>
    <row r="40" spans="1:22" x14ac:dyDescent="0.2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</row>
    <row r="41" spans="1:22" x14ac:dyDescent="0.2">
      <c r="A41" s="106" t="s">
        <v>18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8"/>
    </row>
    <row r="42" spans="1:22" ht="13.15" customHeight="1" x14ac:dyDescent="0.2">
      <c r="A42" s="97" t="s">
        <v>101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9"/>
    </row>
    <row r="43" spans="1:22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22" ht="13.15" customHeight="1" x14ac:dyDescent="0.2">
      <c r="A44" s="100" t="s">
        <v>124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</row>
    <row r="45" spans="1:22" x14ac:dyDescent="0.2">
      <c r="A45" s="29"/>
      <c r="B45" s="29"/>
      <c r="C45" s="29"/>
      <c r="D45" s="29"/>
      <c r="E45" s="29"/>
      <c r="F45" s="29"/>
      <c r="G45" s="29"/>
      <c r="H45" s="29"/>
      <c r="I45" s="29"/>
      <c r="J45" s="33"/>
      <c r="K45" s="33"/>
      <c r="L45" s="29"/>
      <c r="M45" s="29"/>
      <c r="N45" s="33"/>
      <c r="O45" s="33"/>
      <c r="P45" s="33"/>
      <c r="Q45" s="33"/>
      <c r="R45" s="33"/>
      <c r="S45" s="29"/>
      <c r="T45" s="29"/>
      <c r="U45" s="29"/>
      <c r="V45" s="29"/>
    </row>
    <row r="46" spans="1:22" ht="26.45" customHeight="1" x14ac:dyDescent="0.2">
      <c r="A46" s="11"/>
      <c r="B46" s="30"/>
      <c r="C46" s="95"/>
      <c r="D46" s="95"/>
      <c r="E46" s="95"/>
      <c r="F46" s="95"/>
      <c r="G46" s="30"/>
      <c r="H46" s="30"/>
      <c r="I46" s="30"/>
      <c r="J46" s="109"/>
      <c r="K46" s="109"/>
      <c r="L46" s="30"/>
      <c r="M46" s="30"/>
      <c r="N46" s="109"/>
      <c r="O46" s="109"/>
      <c r="P46" s="109"/>
      <c r="Q46" s="109"/>
      <c r="R46" s="109"/>
      <c r="S46" s="30"/>
      <c r="T46" s="30"/>
      <c r="U46" s="30"/>
      <c r="V46" s="30"/>
    </row>
  </sheetData>
  <mergeCells count="224">
    <mergeCell ref="B31:D31"/>
    <mergeCell ref="E31:F31"/>
    <mergeCell ref="G31:J31"/>
    <mergeCell ref="K31:L31"/>
    <mergeCell ref="M31:N31"/>
    <mergeCell ref="O31:P31"/>
    <mergeCell ref="Q31:S31"/>
    <mergeCell ref="T31:V31"/>
    <mergeCell ref="B22:D22"/>
    <mergeCell ref="E22:F22"/>
    <mergeCell ref="G22:J22"/>
    <mergeCell ref="K22:L22"/>
    <mergeCell ref="M22:N22"/>
    <mergeCell ref="O22:P22"/>
    <mergeCell ref="Q22:S22"/>
    <mergeCell ref="T22:V22"/>
    <mergeCell ref="B29:D29"/>
    <mergeCell ref="E29:F29"/>
    <mergeCell ref="G29:J29"/>
    <mergeCell ref="K29:L29"/>
    <mergeCell ref="M29:N29"/>
    <mergeCell ref="O29:P29"/>
    <mergeCell ref="Q29:S29"/>
    <mergeCell ref="T29:V29"/>
    <mergeCell ref="B30:D30"/>
    <mergeCell ref="E30:F30"/>
    <mergeCell ref="G30:J30"/>
    <mergeCell ref="K30:L30"/>
    <mergeCell ref="M30:N30"/>
    <mergeCell ref="O30:P30"/>
    <mergeCell ref="Q30:S30"/>
    <mergeCell ref="T30:V30"/>
    <mergeCell ref="B27:D27"/>
    <mergeCell ref="E27:F27"/>
    <mergeCell ref="G27:J27"/>
    <mergeCell ref="K27:L27"/>
    <mergeCell ref="M27:N27"/>
    <mergeCell ref="O27:P27"/>
    <mergeCell ref="Q27:S27"/>
    <mergeCell ref="T27:V27"/>
    <mergeCell ref="B28:D28"/>
    <mergeCell ref="E28:F28"/>
    <mergeCell ref="G28:J28"/>
    <mergeCell ref="K28:L28"/>
    <mergeCell ref="M28:N28"/>
    <mergeCell ref="O28:P28"/>
    <mergeCell ref="Q28:S28"/>
    <mergeCell ref="T28:V28"/>
    <mergeCell ref="B25:D25"/>
    <mergeCell ref="E25:F25"/>
    <mergeCell ref="G25:J25"/>
    <mergeCell ref="K25:L25"/>
    <mergeCell ref="M25:N25"/>
    <mergeCell ref="O25:P25"/>
    <mergeCell ref="Q25:S25"/>
    <mergeCell ref="T25:V25"/>
    <mergeCell ref="B26:D26"/>
    <mergeCell ref="E26:F26"/>
    <mergeCell ref="G26:J26"/>
    <mergeCell ref="K26:L26"/>
    <mergeCell ref="M26:N26"/>
    <mergeCell ref="O26:P26"/>
    <mergeCell ref="Q26:S26"/>
    <mergeCell ref="T26:V26"/>
    <mergeCell ref="A40:V40"/>
    <mergeCell ref="A42:V42"/>
    <mergeCell ref="A44:V44"/>
    <mergeCell ref="C46:F46"/>
    <mergeCell ref="J46:K46"/>
    <mergeCell ref="N46:R46"/>
    <mergeCell ref="B37:D37"/>
    <mergeCell ref="E37:F37"/>
    <mergeCell ref="G37:J37"/>
    <mergeCell ref="K37:L37"/>
    <mergeCell ref="M37:N37"/>
    <mergeCell ref="O37:P37"/>
    <mergeCell ref="Q37:S37"/>
    <mergeCell ref="T37:V37"/>
    <mergeCell ref="A38:S38"/>
    <mergeCell ref="T38:V38"/>
    <mergeCell ref="A41:V41"/>
    <mergeCell ref="B36:D36"/>
    <mergeCell ref="E36:F36"/>
    <mergeCell ref="G36:J36"/>
    <mergeCell ref="K36:L36"/>
    <mergeCell ref="M36:N36"/>
    <mergeCell ref="O36:P36"/>
    <mergeCell ref="Q36:S36"/>
    <mergeCell ref="T36:V36"/>
    <mergeCell ref="A39:S39"/>
    <mergeCell ref="T39:V39"/>
    <mergeCell ref="B34:D34"/>
    <mergeCell ref="E34:F34"/>
    <mergeCell ref="G34:J34"/>
    <mergeCell ref="K34:L34"/>
    <mergeCell ref="M34:N34"/>
    <mergeCell ref="O34:P34"/>
    <mergeCell ref="Q34:S34"/>
    <mergeCell ref="T34:V34"/>
    <mergeCell ref="B35:D35"/>
    <mergeCell ref="E35:F35"/>
    <mergeCell ref="G35:J35"/>
    <mergeCell ref="K35:L35"/>
    <mergeCell ref="M35:N35"/>
    <mergeCell ref="O35:P35"/>
    <mergeCell ref="Q35:S35"/>
    <mergeCell ref="T35:V35"/>
    <mergeCell ref="A32:S32"/>
    <mergeCell ref="T32:V32"/>
    <mergeCell ref="B33:D33"/>
    <mergeCell ref="E33:F33"/>
    <mergeCell ref="G33:J33"/>
    <mergeCell ref="K33:L33"/>
    <mergeCell ref="M33:N33"/>
    <mergeCell ref="O33:P33"/>
    <mergeCell ref="Q33:S33"/>
    <mergeCell ref="T33:V33"/>
    <mergeCell ref="B23:D23"/>
    <mergeCell ref="E23:F23"/>
    <mergeCell ref="G23:J23"/>
    <mergeCell ref="K23:L23"/>
    <mergeCell ref="M23:N23"/>
    <mergeCell ref="O23:P23"/>
    <mergeCell ref="Q23:S23"/>
    <mergeCell ref="T23:V23"/>
    <mergeCell ref="B24:D24"/>
    <mergeCell ref="E24:F24"/>
    <mergeCell ref="G24:J24"/>
    <mergeCell ref="K24:L24"/>
    <mergeCell ref="M24:N24"/>
    <mergeCell ref="O24:P24"/>
    <mergeCell ref="Q24:S24"/>
    <mergeCell ref="T24:V24"/>
    <mergeCell ref="Q19:S19"/>
    <mergeCell ref="T19:V19"/>
    <mergeCell ref="T20:V20"/>
    <mergeCell ref="A21:S21"/>
    <mergeCell ref="T21:V21"/>
    <mergeCell ref="B19:D19"/>
    <mergeCell ref="E19:F19"/>
    <mergeCell ref="G19:J19"/>
    <mergeCell ref="K19:L19"/>
    <mergeCell ref="M19:N19"/>
    <mergeCell ref="O19:P19"/>
    <mergeCell ref="B20:D20"/>
    <mergeCell ref="E20:F20"/>
    <mergeCell ref="G20:J20"/>
    <mergeCell ref="K20:L20"/>
    <mergeCell ref="M20:N20"/>
    <mergeCell ref="O20:P20"/>
    <mergeCell ref="Q20:S20"/>
    <mergeCell ref="T17:V17"/>
    <mergeCell ref="G18:J18"/>
    <mergeCell ref="B17:D17"/>
    <mergeCell ref="E17:F17"/>
    <mergeCell ref="G17:J17"/>
    <mergeCell ref="K17:L17"/>
    <mergeCell ref="M17:N17"/>
    <mergeCell ref="O17:P17"/>
    <mergeCell ref="Q17:S17"/>
    <mergeCell ref="B16:D16"/>
    <mergeCell ref="E16:F16"/>
    <mergeCell ref="G16:J16"/>
    <mergeCell ref="K16:L16"/>
    <mergeCell ref="M16:N16"/>
    <mergeCell ref="O16:P16"/>
    <mergeCell ref="G15:J15"/>
    <mergeCell ref="Q16:S16"/>
    <mergeCell ref="T16:V16"/>
    <mergeCell ref="B14:D14"/>
    <mergeCell ref="E14:F14"/>
    <mergeCell ref="G14:J14"/>
    <mergeCell ref="K14:L14"/>
    <mergeCell ref="M14:N14"/>
    <mergeCell ref="O14:P14"/>
    <mergeCell ref="Q14:S14"/>
    <mergeCell ref="T14:V14"/>
    <mergeCell ref="T13:V13"/>
    <mergeCell ref="A13:S13"/>
    <mergeCell ref="B12:D12"/>
    <mergeCell ref="E12:F12"/>
    <mergeCell ref="G12:J12"/>
    <mergeCell ref="K12:L12"/>
    <mergeCell ref="M12:N12"/>
    <mergeCell ref="O12:P12"/>
    <mergeCell ref="Q12:S12"/>
    <mergeCell ref="T12:V12"/>
    <mergeCell ref="T10:V10"/>
    <mergeCell ref="B11:D11"/>
    <mergeCell ref="E11:F11"/>
    <mergeCell ref="G11:J11"/>
    <mergeCell ref="K11:L11"/>
    <mergeCell ref="M11:N11"/>
    <mergeCell ref="O11:P11"/>
    <mergeCell ref="Q11:S11"/>
    <mergeCell ref="T11:V11"/>
    <mergeCell ref="B10:D10"/>
    <mergeCell ref="E10:F10"/>
    <mergeCell ref="G10:J10"/>
    <mergeCell ref="K10:L10"/>
    <mergeCell ref="M10:N10"/>
    <mergeCell ref="O10:P10"/>
    <mergeCell ref="Q10:S10"/>
    <mergeCell ref="B9:D9"/>
    <mergeCell ref="E9:F9"/>
    <mergeCell ref="G9:J9"/>
    <mergeCell ref="K9:L9"/>
    <mergeCell ref="M9:N9"/>
    <mergeCell ref="O9:P9"/>
    <mergeCell ref="Q9:S9"/>
    <mergeCell ref="T9:V9"/>
    <mergeCell ref="A1:V1"/>
    <mergeCell ref="A2:I2"/>
    <mergeCell ref="A3:I3"/>
    <mergeCell ref="A4:M4"/>
    <mergeCell ref="A5:K5"/>
    <mergeCell ref="O5:P5"/>
    <mergeCell ref="Q5:S5"/>
    <mergeCell ref="T5:V5"/>
    <mergeCell ref="A6:L6"/>
    <mergeCell ref="O6:P6"/>
    <mergeCell ref="Q6:S6"/>
    <mergeCell ref="T6:V6"/>
    <mergeCell ref="A8:V8"/>
  </mergeCells>
  <pageMargins left="0.511811024" right="0.511811024" top="0.78740157499999996" bottom="0.78740157499999996" header="0.31496062000000002" footer="0.31496062000000002"/>
  <pageSetup paperSize="9" scale="98"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8"/>
  <sheetViews>
    <sheetView topLeftCell="A21" workbookViewId="0">
      <selection activeCell="A40" sqref="A40:S40"/>
    </sheetView>
  </sheetViews>
  <sheetFormatPr defaultRowHeight="12.75" x14ac:dyDescent="0.2"/>
  <cols>
    <col min="1" max="1" width="7.1640625" customWidth="1"/>
    <col min="2" max="2" width="5.83203125" customWidth="1"/>
    <col min="3" max="3" width="4.5" customWidth="1"/>
    <col min="4" max="4" width="2.33203125" customWidth="1"/>
    <col min="5" max="5" width="5.5" customWidth="1"/>
    <col min="6" max="6" width="5.33203125" customWidth="1"/>
    <col min="7" max="7" width="13.1640625" customWidth="1"/>
    <col min="8" max="8" width="13.83203125" customWidth="1"/>
    <col min="9" max="9" width="15.33203125" customWidth="1"/>
    <col min="10" max="10" width="19.1640625" customWidth="1"/>
    <col min="11" max="11" width="5.83203125" customWidth="1"/>
    <col min="12" max="12" width="5.1640625" customWidth="1"/>
    <col min="13" max="13" width="6.1640625" customWidth="1"/>
    <col min="14" max="14" width="6.83203125" customWidth="1"/>
    <col min="15" max="15" width="6.33203125" customWidth="1"/>
    <col min="16" max="16" width="6.1640625" customWidth="1"/>
    <col min="17" max="17" width="4" customWidth="1"/>
    <col min="18" max="18" width="3.6640625" customWidth="1"/>
    <col min="19" max="19" width="6.33203125" customWidth="1"/>
    <col min="20" max="20" width="4.1640625" customWidth="1"/>
    <col min="21" max="21" width="3" customWidth="1"/>
    <col min="22" max="22" width="5.6640625" customWidth="1"/>
  </cols>
  <sheetData>
    <row r="1" spans="1:22" ht="16.5" thickBot="1" x14ac:dyDescent="0.25">
      <c r="A1" s="146" t="s">
        <v>89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8"/>
    </row>
    <row r="2" spans="1:22" x14ac:dyDescent="0.2">
      <c r="A2" s="149" t="s">
        <v>20</v>
      </c>
      <c r="B2" s="150"/>
      <c r="C2" s="150"/>
      <c r="D2" s="150"/>
      <c r="E2" s="150"/>
      <c r="F2" s="150"/>
      <c r="G2" s="150"/>
      <c r="H2" s="150"/>
      <c r="I2" s="150"/>
      <c r="V2" s="3"/>
    </row>
    <row r="3" spans="1:22" x14ac:dyDescent="0.2">
      <c r="A3" s="149" t="s">
        <v>90</v>
      </c>
      <c r="B3" s="150"/>
      <c r="C3" s="150"/>
      <c r="D3" s="150"/>
      <c r="E3" s="150"/>
      <c r="F3" s="150"/>
      <c r="G3" s="150"/>
      <c r="H3" s="150"/>
      <c r="I3" s="150"/>
      <c r="V3" s="3"/>
    </row>
    <row r="4" spans="1:22" x14ac:dyDescent="0.2">
      <c r="A4" s="149" t="s">
        <v>21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V4" s="3"/>
    </row>
    <row r="5" spans="1:22" x14ac:dyDescent="0.2">
      <c r="A5" s="149" t="s">
        <v>25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2"/>
      <c r="M5" s="2"/>
      <c r="N5" s="7"/>
      <c r="O5" s="161" t="s">
        <v>23</v>
      </c>
      <c r="P5" s="162"/>
      <c r="Q5" s="163" t="s">
        <v>22</v>
      </c>
      <c r="R5" s="164"/>
      <c r="S5" s="165"/>
      <c r="T5" s="163" t="s">
        <v>24</v>
      </c>
      <c r="U5" s="164"/>
      <c r="V5" s="166"/>
    </row>
    <row r="6" spans="1:22" ht="13.5" thickBot="1" x14ac:dyDescent="0.25">
      <c r="A6" s="167" t="s">
        <v>19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4"/>
      <c r="N6" s="32"/>
      <c r="O6" s="169">
        <v>43709</v>
      </c>
      <c r="P6" s="170"/>
      <c r="Q6" s="171" t="s">
        <v>88</v>
      </c>
      <c r="R6" s="170"/>
      <c r="S6" s="170"/>
      <c r="T6" s="172">
        <v>22</v>
      </c>
      <c r="U6" s="173"/>
      <c r="V6" s="174"/>
    </row>
    <row r="7" spans="1:22" ht="24" customHeight="1" thickBo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7"/>
      <c r="O7" s="1"/>
      <c r="P7" s="1"/>
      <c r="Q7" s="1"/>
      <c r="R7" s="1"/>
      <c r="S7" s="8"/>
      <c r="T7" s="1"/>
      <c r="U7" s="1"/>
      <c r="V7" s="1"/>
    </row>
    <row r="8" spans="1:22" ht="13.5" thickBot="1" x14ac:dyDescent="0.25">
      <c r="A8" s="151" t="s">
        <v>34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3"/>
    </row>
    <row r="9" spans="1:22" ht="28.9" customHeight="1" thickBot="1" x14ac:dyDescent="0.25">
      <c r="A9" s="4" t="s">
        <v>26</v>
      </c>
      <c r="B9" s="154" t="s">
        <v>27</v>
      </c>
      <c r="C9" s="155"/>
      <c r="D9" s="156"/>
      <c r="E9" s="154" t="s">
        <v>28</v>
      </c>
      <c r="F9" s="156"/>
      <c r="G9" s="154" t="s">
        <v>29</v>
      </c>
      <c r="H9" s="155"/>
      <c r="I9" s="155"/>
      <c r="J9" s="156"/>
      <c r="K9" s="154" t="s">
        <v>30</v>
      </c>
      <c r="L9" s="156"/>
      <c r="M9" s="154" t="s">
        <v>33</v>
      </c>
      <c r="N9" s="156"/>
      <c r="O9" s="157" t="s">
        <v>31</v>
      </c>
      <c r="P9" s="158"/>
      <c r="Q9" s="157" t="s">
        <v>43</v>
      </c>
      <c r="R9" s="159"/>
      <c r="S9" s="158"/>
      <c r="T9" s="157" t="s">
        <v>32</v>
      </c>
      <c r="U9" s="159"/>
      <c r="V9" s="160"/>
    </row>
    <row r="10" spans="1:22" x14ac:dyDescent="0.2">
      <c r="A10" s="5">
        <v>1</v>
      </c>
      <c r="B10" s="175"/>
      <c r="C10" s="176"/>
      <c r="D10" s="177"/>
      <c r="E10" s="175"/>
      <c r="F10" s="177"/>
      <c r="G10" s="178" t="s">
        <v>37</v>
      </c>
      <c r="H10" s="179"/>
      <c r="I10" s="179"/>
      <c r="J10" s="180"/>
      <c r="K10" s="175"/>
      <c r="L10" s="177"/>
      <c r="M10" s="175"/>
      <c r="N10" s="177"/>
      <c r="O10" s="175"/>
      <c r="P10" s="177"/>
      <c r="Q10" s="181"/>
      <c r="R10" s="182"/>
      <c r="S10" s="183"/>
      <c r="T10" s="184"/>
      <c r="U10" s="185"/>
      <c r="V10" s="186"/>
    </row>
    <row r="11" spans="1:22" x14ac:dyDescent="0.2">
      <c r="A11" s="6" t="s">
        <v>45</v>
      </c>
      <c r="B11" s="88" t="s">
        <v>2</v>
      </c>
      <c r="C11" s="89"/>
      <c r="D11" s="90"/>
      <c r="E11" s="93">
        <v>99814</v>
      </c>
      <c r="F11" s="94"/>
      <c r="G11" s="88" t="s">
        <v>3</v>
      </c>
      <c r="H11" s="89"/>
      <c r="I11" s="89"/>
      <c r="J11" s="90"/>
      <c r="K11" s="93" t="s">
        <v>0</v>
      </c>
      <c r="L11" s="94"/>
      <c r="M11" s="135">
        <v>997.7</v>
      </c>
      <c r="N11" s="136"/>
      <c r="O11" s="101"/>
      <c r="P11" s="102"/>
      <c r="Q11" s="103">
        <f>((O11*($T$6/100))+O11)</f>
        <v>0</v>
      </c>
      <c r="R11" s="104"/>
      <c r="S11" s="105"/>
      <c r="T11" s="85">
        <f>Q11*M11</f>
        <v>0</v>
      </c>
      <c r="U11" s="86"/>
      <c r="V11" s="87"/>
    </row>
    <row r="12" spans="1:22" ht="19.149999999999999" customHeight="1" x14ac:dyDescent="0.2">
      <c r="A12" s="6" t="s">
        <v>46</v>
      </c>
      <c r="B12" s="88" t="s">
        <v>2</v>
      </c>
      <c r="C12" s="89"/>
      <c r="D12" s="90"/>
      <c r="E12" s="93">
        <v>78472</v>
      </c>
      <c r="F12" s="94"/>
      <c r="G12" s="88" t="s">
        <v>47</v>
      </c>
      <c r="H12" s="89"/>
      <c r="I12" s="89"/>
      <c r="J12" s="90"/>
      <c r="K12" s="93" t="s">
        <v>12</v>
      </c>
      <c r="L12" s="94"/>
      <c r="M12" s="135">
        <f>M11</f>
        <v>997.7</v>
      </c>
      <c r="N12" s="136"/>
      <c r="O12" s="101"/>
      <c r="P12" s="102"/>
      <c r="Q12" s="103">
        <f>((O12*($T$6/100))+O12)</f>
        <v>0</v>
      </c>
      <c r="R12" s="104"/>
      <c r="S12" s="105"/>
      <c r="T12" s="85">
        <f>Q12*M12</f>
        <v>0</v>
      </c>
      <c r="U12" s="86"/>
      <c r="V12" s="87"/>
    </row>
    <row r="13" spans="1:22" x14ac:dyDescent="0.2">
      <c r="A13" s="110" t="s">
        <v>35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2"/>
      <c r="T13" s="113">
        <f>SUM(T11:V12)</f>
        <v>0</v>
      </c>
      <c r="U13" s="114"/>
      <c r="V13" s="115"/>
    </row>
    <row r="14" spans="1:22" x14ac:dyDescent="0.2">
      <c r="A14" s="9">
        <v>2</v>
      </c>
      <c r="B14" s="116"/>
      <c r="C14" s="117"/>
      <c r="D14" s="118"/>
      <c r="E14" s="116"/>
      <c r="F14" s="118"/>
      <c r="G14" s="119" t="s">
        <v>34</v>
      </c>
      <c r="H14" s="120"/>
      <c r="I14" s="120"/>
      <c r="J14" s="121"/>
      <c r="K14" s="116"/>
      <c r="L14" s="118"/>
      <c r="M14" s="122"/>
      <c r="N14" s="123"/>
      <c r="O14" s="116"/>
      <c r="P14" s="118"/>
      <c r="Q14" s="124"/>
      <c r="R14" s="125"/>
      <c r="S14" s="126"/>
      <c r="T14" s="132"/>
      <c r="U14" s="133"/>
      <c r="V14" s="134"/>
    </row>
    <row r="15" spans="1:22" x14ac:dyDescent="0.2">
      <c r="A15" s="9" t="s">
        <v>48</v>
      </c>
      <c r="B15" s="15"/>
      <c r="C15" s="16"/>
      <c r="D15" s="17"/>
      <c r="E15" s="15"/>
      <c r="F15" s="17"/>
      <c r="G15" s="119" t="s">
        <v>49</v>
      </c>
      <c r="H15" s="187"/>
      <c r="I15" s="187"/>
      <c r="J15" s="188"/>
      <c r="K15" s="15"/>
      <c r="L15" s="17"/>
      <c r="M15" s="21"/>
      <c r="N15" s="22"/>
      <c r="O15" s="15"/>
      <c r="P15" s="17"/>
      <c r="Q15" s="23"/>
      <c r="R15" s="24"/>
      <c r="S15" s="25"/>
      <c r="T15" s="26"/>
      <c r="U15" s="27"/>
      <c r="V15" s="28"/>
    </row>
    <row r="16" spans="1:22" x14ac:dyDescent="0.2">
      <c r="A16" s="6" t="s">
        <v>4</v>
      </c>
      <c r="B16" s="88" t="s">
        <v>2</v>
      </c>
      <c r="C16" s="89"/>
      <c r="D16" s="90"/>
      <c r="E16" s="91">
        <v>72943</v>
      </c>
      <c r="F16" s="92"/>
      <c r="G16" s="88" t="s">
        <v>5</v>
      </c>
      <c r="H16" s="89"/>
      <c r="I16" s="89"/>
      <c r="J16" s="90"/>
      <c r="K16" s="93" t="s">
        <v>0</v>
      </c>
      <c r="L16" s="94"/>
      <c r="M16" s="135">
        <v>997.7</v>
      </c>
      <c r="N16" s="136"/>
      <c r="O16" s="101"/>
      <c r="P16" s="102"/>
      <c r="Q16" s="103">
        <f t="shared" ref="Q16:Q17" si="0">((O16*($T$6/100))+O16)</f>
        <v>0</v>
      </c>
      <c r="R16" s="104"/>
      <c r="S16" s="105"/>
      <c r="T16" s="85">
        <f>Q16*M16</f>
        <v>0</v>
      </c>
      <c r="U16" s="86"/>
      <c r="V16" s="87"/>
    </row>
    <row r="17" spans="1:22" ht="33.6" customHeight="1" x14ac:dyDescent="0.2">
      <c r="A17" s="6" t="s">
        <v>52</v>
      </c>
      <c r="B17" s="88" t="s">
        <v>78</v>
      </c>
      <c r="C17" s="89"/>
      <c r="D17" s="90"/>
      <c r="E17" s="144">
        <v>1</v>
      </c>
      <c r="F17" s="145"/>
      <c r="G17" s="88" t="s">
        <v>50</v>
      </c>
      <c r="H17" s="89"/>
      <c r="I17" s="89"/>
      <c r="J17" s="90"/>
      <c r="K17" s="93" t="s">
        <v>6</v>
      </c>
      <c r="L17" s="94"/>
      <c r="M17" s="101">
        <f>M16*0.04</f>
        <v>39.908000000000001</v>
      </c>
      <c r="N17" s="102"/>
      <c r="O17" s="101"/>
      <c r="P17" s="102"/>
      <c r="Q17" s="103">
        <f t="shared" si="0"/>
        <v>0</v>
      </c>
      <c r="R17" s="104"/>
      <c r="S17" s="105"/>
      <c r="T17" s="85">
        <f>Q17*M17</f>
        <v>0</v>
      </c>
      <c r="U17" s="86"/>
      <c r="V17" s="87"/>
    </row>
    <row r="18" spans="1:22" x14ac:dyDescent="0.2">
      <c r="A18" s="9" t="s">
        <v>53</v>
      </c>
      <c r="B18" s="15"/>
      <c r="C18" s="16"/>
      <c r="D18" s="17"/>
      <c r="E18" s="15"/>
      <c r="F18" s="17"/>
      <c r="G18" s="119" t="s">
        <v>91</v>
      </c>
      <c r="H18" s="187"/>
      <c r="I18" s="187"/>
      <c r="J18" s="188"/>
      <c r="K18" s="15"/>
      <c r="L18" s="17"/>
      <c r="M18" s="21"/>
      <c r="N18" s="22"/>
      <c r="O18" s="15"/>
      <c r="P18" s="17"/>
      <c r="Q18" s="23"/>
      <c r="R18" s="24"/>
      <c r="S18" s="25"/>
      <c r="T18" s="26"/>
      <c r="U18" s="27"/>
      <c r="V18" s="28"/>
    </row>
    <row r="19" spans="1:22" x14ac:dyDescent="0.2">
      <c r="A19" s="6" t="s">
        <v>55</v>
      </c>
      <c r="B19" s="88" t="s">
        <v>2</v>
      </c>
      <c r="C19" s="89"/>
      <c r="D19" s="90"/>
      <c r="E19" s="91">
        <v>72943</v>
      </c>
      <c r="F19" s="92"/>
      <c r="G19" s="88" t="s">
        <v>5</v>
      </c>
      <c r="H19" s="89"/>
      <c r="I19" s="89"/>
      <c r="J19" s="90"/>
      <c r="K19" s="93" t="s">
        <v>0</v>
      </c>
      <c r="L19" s="94"/>
      <c r="M19" s="135">
        <v>490.32</v>
      </c>
      <c r="N19" s="136"/>
      <c r="O19" s="101"/>
      <c r="P19" s="102"/>
      <c r="Q19" s="103">
        <f t="shared" ref="Q19:Q20" si="1">((O19*($T$6/100))+O19)</f>
        <v>0</v>
      </c>
      <c r="R19" s="104"/>
      <c r="S19" s="105"/>
      <c r="T19" s="85">
        <f>Q19*M19</f>
        <v>0</v>
      </c>
      <c r="U19" s="86"/>
      <c r="V19" s="87"/>
    </row>
    <row r="20" spans="1:22" ht="31.15" customHeight="1" x14ac:dyDescent="0.2">
      <c r="A20" s="6" t="s">
        <v>56</v>
      </c>
      <c r="B20" s="88" t="s">
        <v>78</v>
      </c>
      <c r="C20" s="89"/>
      <c r="D20" s="90"/>
      <c r="E20" s="144">
        <v>2</v>
      </c>
      <c r="F20" s="145"/>
      <c r="G20" s="88" t="s">
        <v>50</v>
      </c>
      <c r="H20" s="89"/>
      <c r="I20" s="89"/>
      <c r="J20" s="90"/>
      <c r="K20" s="93" t="s">
        <v>6</v>
      </c>
      <c r="L20" s="94"/>
      <c r="M20" s="101">
        <f>M19*0.03</f>
        <v>14.7096</v>
      </c>
      <c r="N20" s="102"/>
      <c r="O20" s="101"/>
      <c r="P20" s="102"/>
      <c r="Q20" s="103">
        <f t="shared" si="1"/>
        <v>0</v>
      </c>
      <c r="R20" s="104"/>
      <c r="S20" s="105"/>
      <c r="T20" s="85">
        <f>Q20*M20</f>
        <v>0</v>
      </c>
      <c r="U20" s="86"/>
      <c r="V20" s="87"/>
    </row>
    <row r="21" spans="1:22" x14ac:dyDescent="0.2">
      <c r="A21" s="9" t="s">
        <v>92</v>
      </c>
      <c r="B21" s="15"/>
      <c r="C21" s="16"/>
      <c r="D21" s="17"/>
      <c r="E21" s="15"/>
      <c r="F21" s="17"/>
      <c r="G21" s="119" t="s">
        <v>54</v>
      </c>
      <c r="H21" s="187"/>
      <c r="I21" s="187"/>
      <c r="J21" s="188"/>
      <c r="K21" s="15"/>
      <c r="L21" s="17"/>
      <c r="M21" s="21"/>
      <c r="N21" s="22"/>
      <c r="O21" s="15"/>
      <c r="P21" s="17"/>
      <c r="Q21" s="23"/>
      <c r="R21" s="24"/>
      <c r="S21" s="25"/>
      <c r="T21" s="26"/>
      <c r="U21" s="27"/>
      <c r="V21" s="28"/>
    </row>
    <row r="22" spans="1:22" ht="26.45" customHeight="1" x14ac:dyDescent="0.2">
      <c r="A22" s="6" t="s">
        <v>7</v>
      </c>
      <c r="B22" s="88" t="s">
        <v>2</v>
      </c>
      <c r="C22" s="89"/>
      <c r="D22" s="90"/>
      <c r="E22" s="91">
        <v>93593</v>
      </c>
      <c r="F22" s="92"/>
      <c r="G22" s="88" t="s">
        <v>8</v>
      </c>
      <c r="H22" s="89"/>
      <c r="I22" s="89"/>
      <c r="J22" s="90"/>
      <c r="K22" s="93" t="s">
        <v>9</v>
      </c>
      <c r="L22" s="94"/>
      <c r="M22" s="135">
        <v>3550.3</v>
      </c>
      <c r="N22" s="136"/>
      <c r="O22" s="101"/>
      <c r="P22" s="102"/>
      <c r="Q22" s="103">
        <f>((O22*($T$6/100))+O22)</f>
        <v>0</v>
      </c>
      <c r="R22" s="104"/>
      <c r="S22" s="105"/>
      <c r="T22" s="85">
        <f>Q22*M22</f>
        <v>0</v>
      </c>
      <c r="U22" s="86"/>
      <c r="V22" s="87"/>
    </row>
    <row r="23" spans="1:22" ht="21" customHeight="1" x14ac:dyDescent="0.2">
      <c r="A23" s="6" t="s">
        <v>10</v>
      </c>
      <c r="B23" s="137" t="s">
        <v>2</v>
      </c>
      <c r="C23" s="138"/>
      <c r="D23" s="139"/>
      <c r="E23" s="140">
        <v>72891</v>
      </c>
      <c r="F23" s="141"/>
      <c r="G23" s="137" t="s">
        <v>57</v>
      </c>
      <c r="H23" s="138"/>
      <c r="I23" s="138"/>
      <c r="J23" s="139"/>
      <c r="K23" s="93" t="s">
        <v>58</v>
      </c>
      <c r="L23" s="94"/>
      <c r="M23" s="135">
        <f>M20+M17</f>
        <v>54.617600000000003</v>
      </c>
      <c r="N23" s="136"/>
      <c r="O23" s="101"/>
      <c r="P23" s="102"/>
      <c r="Q23" s="103">
        <f t="shared" ref="Q23" si="2">((O23*($T$6/100))+O23)</f>
        <v>0</v>
      </c>
      <c r="R23" s="104"/>
      <c r="S23" s="105"/>
      <c r="T23" s="85">
        <f>Q23*M23</f>
        <v>0</v>
      </c>
      <c r="U23" s="86"/>
      <c r="V23" s="87"/>
    </row>
    <row r="24" spans="1:22" x14ac:dyDescent="0.2">
      <c r="A24" s="110" t="s">
        <v>36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2"/>
      <c r="T24" s="113">
        <f>SUM(T16:V23)</f>
        <v>0</v>
      </c>
      <c r="U24" s="114"/>
      <c r="V24" s="115"/>
    </row>
    <row r="25" spans="1:22" ht="13.9" customHeight="1" x14ac:dyDescent="0.2">
      <c r="A25" s="9">
        <v>3</v>
      </c>
      <c r="B25" s="116"/>
      <c r="C25" s="117"/>
      <c r="D25" s="118"/>
      <c r="E25" s="116"/>
      <c r="F25" s="118"/>
      <c r="G25" s="119" t="s">
        <v>59</v>
      </c>
      <c r="H25" s="117"/>
      <c r="I25" s="117"/>
      <c r="J25" s="118"/>
      <c r="K25" s="116"/>
      <c r="L25" s="118"/>
      <c r="M25" s="122"/>
      <c r="N25" s="123"/>
      <c r="O25" s="116"/>
      <c r="P25" s="118"/>
      <c r="Q25" s="124"/>
      <c r="R25" s="125"/>
      <c r="S25" s="126"/>
      <c r="T25" s="132"/>
      <c r="U25" s="133"/>
      <c r="V25" s="134"/>
    </row>
    <row r="26" spans="1:22" x14ac:dyDescent="0.2">
      <c r="A26" s="9" t="s">
        <v>42</v>
      </c>
      <c r="B26" s="15"/>
      <c r="C26" s="16"/>
      <c r="D26" s="17"/>
      <c r="E26" s="15"/>
      <c r="F26" s="17"/>
      <c r="G26" s="119" t="s">
        <v>38</v>
      </c>
      <c r="H26" s="187"/>
      <c r="I26" s="187"/>
      <c r="J26" s="188"/>
      <c r="K26" s="15"/>
      <c r="L26" s="17"/>
      <c r="M26" s="21"/>
      <c r="N26" s="22"/>
      <c r="O26" s="15"/>
      <c r="P26" s="17"/>
      <c r="Q26" s="23"/>
      <c r="R26" s="24"/>
      <c r="S26" s="25"/>
      <c r="T26" s="26"/>
      <c r="U26" s="27"/>
      <c r="V26" s="28"/>
    </row>
    <row r="27" spans="1:22" ht="21.6" customHeight="1" x14ac:dyDescent="0.2">
      <c r="A27" s="10" t="s">
        <v>60</v>
      </c>
      <c r="B27" s="88" t="s">
        <v>2</v>
      </c>
      <c r="C27" s="89"/>
      <c r="D27" s="90"/>
      <c r="E27" s="91">
        <v>72947</v>
      </c>
      <c r="F27" s="92"/>
      <c r="G27" s="88" t="s">
        <v>11</v>
      </c>
      <c r="H27" s="89"/>
      <c r="I27" s="89"/>
      <c r="J27" s="90"/>
      <c r="K27" s="93" t="s">
        <v>0</v>
      </c>
      <c r="L27" s="94"/>
      <c r="M27" s="101">
        <v>62.94</v>
      </c>
      <c r="N27" s="102"/>
      <c r="O27" s="101"/>
      <c r="P27" s="102"/>
      <c r="Q27" s="103">
        <f t="shared" ref="Q27" si="3">((O27*($T$6/100))+O27)</f>
        <v>0</v>
      </c>
      <c r="R27" s="104"/>
      <c r="S27" s="105"/>
      <c r="T27" s="85">
        <f>Q27*M27</f>
        <v>0</v>
      </c>
      <c r="U27" s="86"/>
      <c r="V27" s="87"/>
    </row>
    <row r="28" spans="1:22" x14ac:dyDescent="0.2">
      <c r="A28" s="9" t="s">
        <v>61</v>
      </c>
      <c r="B28" s="116"/>
      <c r="C28" s="117"/>
      <c r="D28" s="118"/>
      <c r="E28" s="116"/>
      <c r="F28" s="118"/>
      <c r="G28" s="119" t="s">
        <v>39</v>
      </c>
      <c r="H28" s="117"/>
      <c r="I28" s="117"/>
      <c r="J28" s="118"/>
      <c r="K28" s="116"/>
      <c r="L28" s="118"/>
      <c r="M28" s="122"/>
      <c r="N28" s="123"/>
      <c r="O28" s="116"/>
      <c r="P28" s="118"/>
      <c r="Q28" s="124"/>
      <c r="R28" s="125"/>
      <c r="S28" s="126"/>
      <c r="T28" s="132"/>
      <c r="U28" s="133"/>
      <c r="V28" s="134"/>
    </row>
    <row r="29" spans="1:22" x14ac:dyDescent="0.2">
      <c r="A29" s="6" t="s">
        <v>66</v>
      </c>
      <c r="B29" s="88" t="s">
        <v>62</v>
      </c>
      <c r="C29" s="89"/>
      <c r="D29" s="90"/>
      <c r="E29" s="93">
        <v>7264</v>
      </c>
      <c r="F29" s="94"/>
      <c r="G29" s="88" t="s">
        <v>63</v>
      </c>
      <c r="H29" s="130"/>
      <c r="I29" s="130"/>
      <c r="J29" s="131"/>
      <c r="K29" s="93" t="s">
        <v>12</v>
      </c>
      <c r="L29" s="94"/>
      <c r="M29" s="101">
        <v>0.99</v>
      </c>
      <c r="N29" s="102"/>
      <c r="O29" s="101"/>
      <c r="P29" s="102"/>
      <c r="Q29" s="103">
        <f t="shared" ref="Q29:Q33" si="4">((O29*($T$6/100))+O29)</f>
        <v>0</v>
      </c>
      <c r="R29" s="104"/>
      <c r="S29" s="105"/>
      <c r="T29" s="85">
        <f t="shared" ref="T29:T33" si="5">Q29*M29</f>
        <v>0</v>
      </c>
      <c r="U29" s="86"/>
      <c r="V29" s="87"/>
    </row>
    <row r="30" spans="1:22" ht="19.899999999999999" customHeight="1" x14ac:dyDescent="0.2">
      <c r="A30" s="6" t="s">
        <v>67</v>
      </c>
      <c r="B30" s="88" t="s">
        <v>64</v>
      </c>
      <c r="C30" s="89"/>
      <c r="D30" s="90"/>
      <c r="E30" s="93">
        <v>7696</v>
      </c>
      <c r="F30" s="94"/>
      <c r="G30" s="88" t="s">
        <v>65</v>
      </c>
      <c r="H30" s="130"/>
      <c r="I30" s="130"/>
      <c r="J30" s="131"/>
      <c r="K30" s="93" t="s">
        <v>71</v>
      </c>
      <c r="L30" s="94"/>
      <c r="M30" s="101">
        <v>8.1</v>
      </c>
      <c r="N30" s="102"/>
      <c r="O30" s="101"/>
      <c r="P30" s="102"/>
      <c r="Q30" s="103">
        <f t="shared" si="4"/>
        <v>0</v>
      </c>
      <c r="R30" s="104"/>
      <c r="S30" s="105"/>
      <c r="T30" s="85">
        <f t="shared" si="5"/>
        <v>0</v>
      </c>
      <c r="U30" s="86"/>
      <c r="V30" s="87"/>
    </row>
    <row r="31" spans="1:22" ht="20.45" customHeight="1" x14ac:dyDescent="0.2">
      <c r="A31" s="6" t="s">
        <v>68</v>
      </c>
      <c r="B31" s="88" t="s">
        <v>2</v>
      </c>
      <c r="C31" s="89"/>
      <c r="D31" s="90"/>
      <c r="E31" s="91">
        <v>96522</v>
      </c>
      <c r="F31" s="92"/>
      <c r="G31" s="88" t="s">
        <v>13</v>
      </c>
      <c r="H31" s="89"/>
      <c r="I31" s="89"/>
      <c r="J31" s="90"/>
      <c r="K31" s="93" t="s">
        <v>14</v>
      </c>
      <c r="L31" s="94"/>
      <c r="M31" s="101">
        <v>0.14000000000000001</v>
      </c>
      <c r="N31" s="102"/>
      <c r="O31" s="101"/>
      <c r="P31" s="102"/>
      <c r="Q31" s="103">
        <f t="shared" si="4"/>
        <v>0</v>
      </c>
      <c r="R31" s="104"/>
      <c r="S31" s="105"/>
      <c r="T31" s="85">
        <f t="shared" si="5"/>
        <v>0</v>
      </c>
      <c r="U31" s="86"/>
      <c r="V31" s="87"/>
    </row>
    <row r="32" spans="1:22" ht="18.600000000000001" customHeight="1" x14ac:dyDescent="0.2">
      <c r="A32" s="6" t="s">
        <v>69</v>
      </c>
      <c r="B32" s="88" t="s">
        <v>2</v>
      </c>
      <c r="C32" s="89"/>
      <c r="D32" s="90"/>
      <c r="E32" s="91">
        <v>94965</v>
      </c>
      <c r="F32" s="92"/>
      <c r="G32" s="88" t="s">
        <v>15</v>
      </c>
      <c r="H32" s="89"/>
      <c r="I32" s="89"/>
      <c r="J32" s="90"/>
      <c r="K32" s="93" t="s">
        <v>14</v>
      </c>
      <c r="L32" s="94"/>
      <c r="M32" s="101">
        <v>0.14000000000000001</v>
      </c>
      <c r="N32" s="102"/>
      <c r="O32" s="101"/>
      <c r="P32" s="102"/>
      <c r="Q32" s="103">
        <f t="shared" si="4"/>
        <v>0</v>
      </c>
      <c r="R32" s="104"/>
      <c r="S32" s="105"/>
      <c r="T32" s="85">
        <f t="shared" si="5"/>
        <v>0</v>
      </c>
      <c r="U32" s="86"/>
      <c r="V32" s="87"/>
    </row>
    <row r="33" spans="1:22" x14ac:dyDescent="0.2">
      <c r="A33" s="6" t="s">
        <v>70</v>
      </c>
      <c r="B33" s="88" t="s">
        <v>2</v>
      </c>
      <c r="C33" s="89"/>
      <c r="D33" s="90"/>
      <c r="E33" s="88" t="s">
        <v>16</v>
      </c>
      <c r="F33" s="90"/>
      <c r="G33" s="88" t="s">
        <v>17</v>
      </c>
      <c r="H33" s="89"/>
      <c r="I33" s="89"/>
      <c r="J33" s="90"/>
      <c r="K33" s="93" t="s">
        <v>14</v>
      </c>
      <c r="L33" s="94"/>
      <c r="M33" s="101">
        <v>0.14000000000000001</v>
      </c>
      <c r="N33" s="102"/>
      <c r="O33" s="101"/>
      <c r="P33" s="102"/>
      <c r="Q33" s="103">
        <f t="shared" si="4"/>
        <v>0</v>
      </c>
      <c r="R33" s="104"/>
      <c r="S33" s="105"/>
      <c r="T33" s="85">
        <f t="shared" si="5"/>
        <v>0</v>
      </c>
      <c r="U33" s="86"/>
      <c r="V33" s="87"/>
    </row>
    <row r="34" spans="1:22" x14ac:dyDescent="0.2">
      <c r="A34" s="110" t="s">
        <v>40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2"/>
      <c r="T34" s="113">
        <f>SUM(T27:V33)</f>
        <v>0</v>
      </c>
      <c r="U34" s="114"/>
      <c r="V34" s="115"/>
    </row>
    <row r="35" spans="1:22" x14ac:dyDescent="0.2">
      <c r="A35" s="9">
        <v>4</v>
      </c>
      <c r="B35" s="116"/>
      <c r="C35" s="117"/>
      <c r="D35" s="118"/>
      <c r="E35" s="116"/>
      <c r="F35" s="118"/>
      <c r="G35" s="119" t="s">
        <v>77</v>
      </c>
      <c r="H35" s="120"/>
      <c r="I35" s="120"/>
      <c r="J35" s="121"/>
      <c r="K35" s="116"/>
      <c r="L35" s="118"/>
      <c r="M35" s="122"/>
      <c r="N35" s="123"/>
      <c r="O35" s="116"/>
      <c r="P35" s="118"/>
      <c r="Q35" s="124"/>
      <c r="R35" s="125"/>
      <c r="S35" s="126"/>
      <c r="T35" s="127"/>
      <c r="U35" s="128"/>
      <c r="V35" s="129"/>
    </row>
    <row r="36" spans="1:22" x14ac:dyDescent="0.2">
      <c r="A36" s="6" t="s">
        <v>73</v>
      </c>
      <c r="B36" s="88" t="s">
        <v>78</v>
      </c>
      <c r="C36" s="89"/>
      <c r="D36" s="90"/>
      <c r="E36" s="91">
        <v>3</v>
      </c>
      <c r="F36" s="92"/>
      <c r="G36" s="88" t="s">
        <v>79</v>
      </c>
      <c r="H36" s="89" t="s">
        <v>79</v>
      </c>
      <c r="I36" s="89" t="s">
        <v>79</v>
      </c>
      <c r="J36" s="90" t="s">
        <v>79</v>
      </c>
      <c r="K36" s="93" t="s">
        <v>30</v>
      </c>
      <c r="L36" s="94"/>
      <c r="M36" s="101">
        <v>2</v>
      </c>
      <c r="N36" s="102"/>
      <c r="O36" s="101"/>
      <c r="P36" s="102"/>
      <c r="Q36" s="103">
        <f t="shared" ref="Q36:Q39" si="6">((O36*($T$6/100))+O36)</f>
        <v>0</v>
      </c>
      <c r="R36" s="104"/>
      <c r="S36" s="105"/>
      <c r="T36" s="85">
        <f t="shared" ref="T36:T39" si="7">Q36*M36</f>
        <v>0</v>
      </c>
      <c r="U36" s="86"/>
      <c r="V36" s="87"/>
    </row>
    <row r="37" spans="1:22" x14ac:dyDescent="0.2">
      <c r="A37" s="6" t="s">
        <v>74</v>
      </c>
      <c r="B37" s="88" t="s">
        <v>78</v>
      </c>
      <c r="C37" s="89"/>
      <c r="D37" s="90"/>
      <c r="E37" s="91">
        <v>4</v>
      </c>
      <c r="F37" s="92"/>
      <c r="G37" s="88" t="s">
        <v>80</v>
      </c>
      <c r="H37" s="89" t="s">
        <v>80</v>
      </c>
      <c r="I37" s="89" t="s">
        <v>80</v>
      </c>
      <c r="J37" s="90" t="s">
        <v>80</v>
      </c>
      <c r="K37" s="93" t="s">
        <v>30</v>
      </c>
      <c r="L37" s="94"/>
      <c r="M37" s="101">
        <v>2</v>
      </c>
      <c r="N37" s="102"/>
      <c r="O37" s="101"/>
      <c r="P37" s="102"/>
      <c r="Q37" s="103">
        <f t="shared" si="6"/>
        <v>0</v>
      </c>
      <c r="R37" s="104"/>
      <c r="S37" s="105"/>
      <c r="T37" s="85">
        <f t="shared" si="7"/>
        <v>0</v>
      </c>
      <c r="U37" s="86"/>
      <c r="V37" s="87"/>
    </row>
    <row r="38" spans="1:22" x14ac:dyDescent="0.2">
      <c r="A38" s="6" t="s">
        <v>75</v>
      </c>
      <c r="B38" s="88" t="s">
        <v>78</v>
      </c>
      <c r="C38" s="89"/>
      <c r="D38" s="90"/>
      <c r="E38" s="91">
        <v>5</v>
      </c>
      <c r="F38" s="92"/>
      <c r="G38" s="88" t="s">
        <v>81</v>
      </c>
      <c r="H38" s="89" t="s">
        <v>81</v>
      </c>
      <c r="I38" s="89" t="s">
        <v>81</v>
      </c>
      <c r="J38" s="90" t="s">
        <v>81</v>
      </c>
      <c r="K38" s="93" t="s">
        <v>30</v>
      </c>
      <c r="L38" s="94"/>
      <c r="M38" s="101">
        <v>2</v>
      </c>
      <c r="N38" s="102"/>
      <c r="O38" s="101"/>
      <c r="P38" s="102"/>
      <c r="Q38" s="103">
        <f t="shared" si="6"/>
        <v>0</v>
      </c>
      <c r="R38" s="104"/>
      <c r="S38" s="105"/>
      <c r="T38" s="85">
        <f t="shared" si="7"/>
        <v>0</v>
      </c>
      <c r="U38" s="86"/>
      <c r="V38" s="87"/>
    </row>
    <row r="39" spans="1:22" x14ac:dyDescent="0.2">
      <c r="A39" s="6" t="s">
        <v>76</v>
      </c>
      <c r="B39" s="88" t="s">
        <v>78</v>
      </c>
      <c r="C39" s="89"/>
      <c r="D39" s="90"/>
      <c r="E39" s="91">
        <v>6</v>
      </c>
      <c r="F39" s="92"/>
      <c r="G39" s="88" t="s">
        <v>82</v>
      </c>
      <c r="H39" s="89" t="s">
        <v>82</v>
      </c>
      <c r="I39" s="89" t="s">
        <v>82</v>
      </c>
      <c r="J39" s="90" t="s">
        <v>82</v>
      </c>
      <c r="K39" s="93" t="s">
        <v>30</v>
      </c>
      <c r="L39" s="94"/>
      <c r="M39" s="101">
        <v>2</v>
      </c>
      <c r="N39" s="102"/>
      <c r="O39" s="101"/>
      <c r="P39" s="102"/>
      <c r="Q39" s="103">
        <f t="shared" si="6"/>
        <v>0</v>
      </c>
      <c r="R39" s="104"/>
      <c r="S39" s="105"/>
      <c r="T39" s="85">
        <f t="shared" si="7"/>
        <v>0</v>
      </c>
      <c r="U39" s="86"/>
      <c r="V39" s="87"/>
    </row>
    <row r="40" spans="1:22" x14ac:dyDescent="0.2">
      <c r="A40" s="110" t="s">
        <v>41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2"/>
      <c r="T40" s="113">
        <f>SUM(T36:V39)</f>
        <v>0</v>
      </c>
      <c r="U40" s="114"/>
      <c r="V40" s="115"/>
    </row>
    <row r="41" spans="1:22" x14ac:dyDescent="0.2">
      <c r="A41" s="110" t="s">
        <v>32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2"/>
      <c r="T41" s="113">
        <f>T40+T34+T24+T13</f>
        <v>0</v>
      </c>
      <c r="U41" s="114"/>
      <c r="V41" s="115"/>
    </row>
    <row r="42" spans="1:22" x14ac:dyDescent="0.2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</row>
    <row r="43" spans="1:22" ht="13.15" customHeight="1" x14ac:dyDescent="0.2">
      <c r="A43" s="106" t="s">
        <v>18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8"/>
    </row>
    <row r="44" spans="1:22" x14ac:dyDescent="0.2">
      <c r="A44" s="97" t="s">
        <v>100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9"/>
    </row>
    <row r="45" spans="1:22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spans="1:22" ht="13.15" customHeight="1" x14ac:dyDescent="0.2">
      <c r="A46" s="100" t="s">
        <v>124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</row>
    <row r="47" spans="1:22" x14ac:dyDescent="0.2">
      <c r="A47" s="29"/>
      <c r="B47" s="29"/>
      <c r="C47" s="29"/>
      <c r="D47" s="29"/>
      <c r="E47" s="29"/>
      <c r="F47" s="29"/>
      <c r="G47" s="29"/>
      <c r="H47" s="29"/>
      <c r="I47" s="29"/>
      <c r="J47" s="33"/>
      <c r="K47" s="33"/>
      <c r="L47" s="29"/>
      <c r="M47" s="29"/>
      <c r="N47" s="33"/>
      <c r="O47" s="33"/>
      <c r="P47" s="33"/>
      <c r="Q47" s="33"/>
      <c r="R47" s="33"/>
      <c r="S47" s="29"/>
      <c r="T47" s="29"/>
      <c r="U47" s="29"/>
      <c r="V47" s="29"/>
    </row>
    <row r="48" spans="1:22" ht="39.6" customHeight="1" x14ac:dyDescent="0.2">
      <c r="A48" s="11"/>
      <c r="B48" s="30"/>
      <c r="C48" s="95"/>
      <c r="D48" s="95"/>
      <c r="E48" s="95"/>
      <c r="F48" s="95"/>
      <c r="G48" s="30"/>
      <c r="H48" s="30"/>
      <c r="I48" s="30"/>
      <c r="J48" s="109"/>
      <c r="K48" s="109"/>
      <c r="L48" s="30"/>
      <c r="M48" s="30"/>
      <c r="N48" s="109"/>
      <c r="O48" s="109"/>
      <c r="P48" s="109"/>
      <c r="Q48" s="109"/>
      <c r="R48" s="109"/>
      <c r="S48" s="30"/>
      <c r="T48" s="30"/>
      <c r="U48" s="30"/>
      <c r="V48" s="30"/>
    </row>
  </sheetData>
  <mergeCells count="226">
    <mergeCell ref="A41:S41"/>
    <mergeCell ref="T41:V41"/>
    <mergeCell ref="A42:V42"/>
    <mergeCell ref="A43:V43"/>
    <mergeCell ref="A46:V46"/>
    <mergeCell ref="C48:F48"/>
    <mergeCell ref="B39:D39"/>
    <mergeCell ref="E39:F39"/>
    <mergeCell ref="G39:J39"/>
    <mergeCell ref="K39:L39"/>
    <mergeCell ref="M39:N39"/>
    <mergeCell ref="O39:P39"/>
    <mergeCell ref="Q39:S39"/>
    <mergeCell ref="T39:V39"/>
    <mergeCell ref="A40:S40"/>
    <mergeCell ref="T40:V40"/>
    <mergeCell ref="A44:V44"/>
    <mergeCell ref="J48:K48"/>
    <mergeCell ref="N48:R48"/>
    <mergeCell ref="B37:D37"/>
    <mergeCell ref="E37:F37"/>
    <mergeCell ref="G37:J37"/>
    <mergeCell ref="K37:L37"/>
    <mergeCell ref="M37:N37"/>
    <mergeCell ref="O37:P37"/>
    <mergeCell ref="Q37:S37"/>
    <mergeCell ref="T37:V37"/>
    <mergeCell ref="B38:D38"/>
    <mergeCell ref="E38:F38"/>
    <mergeCell ref="G38:J38"/>
    <mergeCell ref="K38:L38"/>
    <mergeCell ref="M38:N38"/>
    <mergeCell ref="O38:P38"/>
    <mergeCell ref="Q38:S38"/>
    <mergeCell ref="T38:V38"/>
    <mergeCell ref="B35:D35"/>
    <mergeCell ref="E35:F35"/>
    <mergeCell ref="G35:J35"/>
    <mergeCell ref="K35:L35"/>
    <mergeCell ref="M35:N35"/>
    <mergeCell ref="O35:P35"/>
    <mergeCell ref="Q35:S35"/>
    <mergeCell ref="T35:V35"/>
    <mergeCell ref="B36:D36"/>
    <mergeCell ref="E36:F36"/>
    <mergeCell ref="G36:J36"/>
    <mergeCell ref="K36:L36"/>
    <mergeCell ref="M36:N36"/>
    <mergeCell ref="O36:P36"/>
    <mergeCell ref="Q36:S36"/>
    <mergeCell ref="T36:V36"/>
    <mergeCell ref="B33:D33"/>
    <mergeCell ref="E33:F33"/>
    <mergeCell ref="G33:J33"/>
    <mergeCell ref="K33:L33"/>
    <mergeCell ref="M33:N33"/>
    <mergeCell ref="O33:P33"/>
    <mergeCell ref="Q33:S33"/>
    <mergeCell ref="T33:V33"/>
    <mergeCell ref="A34:S34"/>
    <mergeCell ref="T34:V34"/>
    <mergeCell ref="B31:D31"/>
    <mergeCell ref="E31:F31"/>
    <mergeCell ref="G31:J31"/>
    <mergeCell ref="K31:L31"/>
    <mergeCell ref="M31:N31"/>
    <mergeCell ref="O31:P31"/>
    <mergeCell ref="Q31:S31"/>
    <mergeCell ref="T31:V31"/>
    <mergeCell ref="B32:D32"/>
    <mergeCell ref="E32:F32"/>
    <mergeCell ref="G32:J32"/>
    <mergeCell ref="K32:L32"/>
    <mergeCell ref="M32:N32"/>
    <mergeCell ref="O32:P32"/>
    <mergeCell ref="Q32:S32"/>
    <mergeCell ref="T32:V32"/>
    <mergeCell ref="Q28:S28"/>
    <mergeCell ref="T28:V28"/>
    <mergeCell ref="T29:V29"/>
    <mergeCell ref="T30:V30"/>
    <mergeCell ref="B28:D28"/>
    <mergeCell ref="E28:F28"/>
    <mergeCell ref="G28:J28"/>
    <mergeCell ref="K28:L28"/>
    <mergeCell ref="M28:N28"/>
    <mergeCell ref="O28:P28"/>
    <mergeCell ref="B29:D29"/>
    <mergeCell ref="E29:F29"/>
    <mergeCell ref="G29:J29"/>
    <mergeCell ref="K29:L29"/>
    <mergeCell ref="M29:N29"/>
    <mergeCell ref="O29:P29"/>
    <mergeCell ref="Q29:S29"/>
    <mergeCell ref="B30:D30"/>
    <mergeCell ref="E30:F30"/>
    <mergeCell ref="G30:J30"/>
    <mergeCell ref="K30:L30"/>
    <mergeCell ref="M30:N30"/>
    <mergeCell ref="O30:P30"/>
    <mergeCell ref="Q30:S30"/>
    <mergeCell ref="Q25:S25"/>
    <mergeCell ref="T25:V25"/>
    <mergeCell ref="B27:D27"/>
    <mergeCell ref="E27:F27"/>
    <mergeCell ref="G27:J27"/>
    <mergeCell ref="K27:L27"/>
    <mergeCell ref="M27:N27"/>
    <mergeCell ref="B25:D25"/>
    <mergeCell ref="E25:F25"/>
    <mergeCell ref="G25:J25"/>
    <mergeCell ref="K25:L25"/>
    <mergeCell ref="M25:N25"/>
    <mergeCell ref="O25:P25"/>
    <mergeCell ref="O27:P27"/>
    <mergeCell ref="Q27:S27"/>
    <mergeCell ref="T27:V27"/>
    <mergeCell ref="G26:J26"/>
    <mergeCell ref="T24:V24"/>
    <mergeCell ref="A24:S24"/>
    <mergeCell ref="B23:D23"/>
    <mergeCell ref="E23:F23"/>
    <mergeCell ref="G23:J23"/>
    <mergeCell ref="K23:L23"/>
    <mergeCell ref="M23:N23"/>
    <mergeCell ref="O23:P23"/>
    <mergeCell ref="Q23:S23"/>
    <mergeCell ref="T23:V23"/>
    <mergeCell ref="B22:D22"/>
    <mergeCell ref="E22:F22"/>
    <mergeCell ref="G22:J22"/>
    <mergeCell ref="K22:L22"/>
    <mergeCell ref="M22:N22"/>
    <mergeCell ref="O22:P22"/>
    <mergeCell ref="Q22:S22"/>
    <mergeCell ref="T22:V22"/>
    <mergeCell ref="T20:V20"/>
    <mergeCell ref="G21:J21"/>
    <mergeCell ref="B20:D20"/>
    <mergeCell ref="E20:F20"/>
    <mergeCell ref="G20:J20"/>
    <mergeCell ref="K20:L20"/>
    <mergeCell ref="M20:N20"/>
    <mergeCell ref="O20:P20"/>
    <mergeCell ref="Q20:S20"/>
    <mergeCell ref="B19:D19"/>
    <mergeCell ref="E19:F19"/>
    <mergeCell ref="G19:J19"/>
    <mergeCell ref="K19:L19"/>
    <mergeCell ref="M19:N19"/>
    <mergeCell ref="O19:P19"/>
    <mergeCell ref="Q19:S19"/>
    <mergeCell ref="T19:V19"/>
    <mergeCell ref="T17:V17"/>
    <mergeCell ref="G18:J18"/>
    <mergeCell ref="B17:D17"/>
    <mergeCell ref="E17:F17"/>
    <mergeCell ref="G17:J17"/>
    <mergeCell ref="K17:L17"/>
    <mergeCell ref="M17:N17"/>
    <mergeCell ref="O17:P17"/>
    <mergeCell ref="Q17:S17"/>
    <mergeCell ref="B16:D16"/>
    <mergeCell ref="E16:F16"/>
    <mergeCell ref="G16:J16"/>
    <mergeCell ref="K16:L16"/>
    <mergeCell ref="M16:N16"/>
    <mergeCell ref="O16:P16"/>
    <mergeCell ref="G15:J15"/>
    <mergeCell ref="Q16:S16"/>
    <mergeCell ref="T16:V16"/>
    <mergeCell ref="B14:D14"/>
    <mergeCell ref="E14:F14"/>
    <mergeCell ref="G14:J14"/>
    <mergeCell ref="K14:L14"/>
    <mergeCell ref="M14:N14"/>
    <mergeCell ref="O14:P14"/>
    <mergeCell ref="Q14:S14"/>
    <mergeCell ref="T14:V14"/>
    <mergeCell ref="T13:V13"/>
    <mergeCell ref="A13:S13"/>
    <mergeCell ref="B12:D12"/>
    <mergeCell ref="E12:F12"/>
    <mergeCell ref="G12:J12"/>
    <mergeCell ref="K12:L12"/>
    <mergeCell ref="M12:N12"/>
    <mergeCell ref="O12:P12"/>
    <mergeCell ref="Q12:S12"/>
    <mergeCell ref="T12:V12"/>
    <mergeCell ref="T10:V10"/>
    <mergeCell ref="B11:D11"/>
    <mergeCell ref="E11:F11"/>
    <mergeCell ref="G11:J11"/>
    <mergeCell ref="K11:L11"/>
    <mergeCell ref="M11:N11"/>
    <mergeCell ref="O11:P11"/>
    <mergeCell ref="Q11:S11"/>
    <mergeCell ref="T11:V11"/>
    <mergeCell ref="B10:D10"/>
    <mergeCell ref="E10:F10"/>
    <mergeCell ref="G10:J10"/>
    <mergeCell ref="K10:L10"/>
    <mergeCell ref="M10:N10"/>
    <mergeCell ref="O10:P10"/>
    <mergeCell ref="Q10:S10"/>
    <mergeCell ref="B9:D9"/>
    <mergeCell ref="E9:F9"/>
    <mergeCell ref="G9:J9"/>
    <mergeCell ref="K9:L9"/>
    <mergeCell ref="M9:N9"/>
    <mergeCell ref="O9:P9"/>
    <mergeCell ref="Q9:S9"/>
    <mergeCell ref="T9:V9"/>
    <mergeCell ref="A1:V1"/>
    <mergeCell ref="A2:I2"/>
    <mergeCell ref="A3:I3"/>
    <mergeCell ref="A4:M4"/>
    <mergeCell ref="A5:K5"/>
    <mergeCell ref="O5:P5"/>
    <mergeCell ref="Q5:S5"/>
    <mergeCell ref="T5:V5"/>
    <mergeCell ref="A6:L6"/>
    <mergeCell ref="O6:P6"/>
    <mergeCell ref="Q6:S6"/>
    <mergeCell ref="T6:V6"/>
    <mergeCell ref="A8:V8"/>
  </mergeCells>
  <pageMargins left="0.511811024" right="0.511811024" top="0.78740157499999996" bottom="0.78740157499999996" header="0.31496062000000002" footer="0.31496062000000002"/>
  <pageSetup paperSize="9" scale="98"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45"/>
  <sheetViews>
    <sheetView topLeftCell="A31" workbookViewId="0">
      <selection activeCell="A37" sqref="A37:S37"/>
    </sheetView>
  </sheetViews>
  <sheetFormatPr defaultRowHeight="12.75" x14ac:dyDescent="0.2"/>
  <cols>
    <col min="1" max="1" width="6.83203125" customWidth="1"/>
    <col min="2" max="2" width="4.83203125" customWidth="1"/>
    <col min="3" max="3" width="3.6640625" customWidth="1"/>
    <col min="4" max="4" width="4.33203125" customWidth="1"/>
    <col min="5" max="5" width="6" customWidth="1"/>
    <col min="6" max="6" width="5.33203125" customWidth="1"/>
    <col min="7" max="7" width="15" customWidth="1"/>
    <col min="8" max="8" width="14.1640625" customWidth="1"/>
    <col min="9" max="9" width="14.6640625" customWidth="1"/>
    <col min="10" max="10" width="17.6640625" customWidth="1"/>
    <col min="11" max="11" width="5.83203125" customWidth="1"/>
    <col min="12" max="12" width="4.83203125" customWidth="1"/>
    <col min="13" max="13" width="5.1640625" customWidth="1"/>
    <col min="14" max="14" width="6.1640625" customWidth="1"/>
    <col min="15" max="15" width="5" customWidth="1"/>
    <col min="16" max="16" width="7.1640625" customWidth="1"/>
    <col min="17" max="17" width="5.5" customWidth="1"/>
    <col min="18" max="18" width="4.33203125" customWidth="1"/>
    <col min="19" max="19" width="5" customWidth="1"/>
    <col min="20" max="20" width="4.5" customWidth="1"/>
    <col min="21" max="21" width="4.6640625" customWidth="1"/>
    <col min="22" max="22" width="4.5" customWidth="1"/>
  </cols>
  <sheetData>
    <row r="1" spans="1:22" ht="16.5" thickBot="1" x14ac:dyDescent="0.25">
      <c r="A1" s="146" t="s">
        <v>93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8"/>
    </row>
    <row r="2" spans="1:22" x14ac:dyDescent="0.2">
      <c r="A2" s="149" t="s">
        <v>20</v>
      </c>
      <c r="B2" s="150"/>
      <c r="C2" s="150"/>
      <c r="D2" s="150"/>
      <c r="E2" s="150"/>
      <c r="F2" s="150"/>
      <c r="G2" s="150"/>
      <c r="H2" s="150"/>
      <c r="I2" s="150"/>
      <c r="V2" s="3"/>
    </row>
    <row r="3" spans="1:22" ht="13.15" customHeight="1" x14ac:dyDescent="0.2">
      <c r="A3" s="149" t="s">
        <v>94</v>
      </c>
      <c r="B3" s="150"/>
      <c r="C3" s="150"/>
      <c r="D3" s="150"/>
      <c r="E3" s="150"/>
      <c r="F3" s="150"/>
      <c r="G3" s="150"/>
      <c r="H3" s="150"/>
      <c r="I3" s="150"/>
      <c r="V3" s="3"/>
    </row>
    <row r="4" spans="1:22" x14ac:dyDescent="0.2">
      <c r="A4" s="149" t="s">
        <v>21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V4" s="3"/>
    </row>
    <row r="5" spans="1:22" x14ac:dyDescent="0.2">
      <c r="A5" s="149" t="s">
        <v>25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2"/>
      <c r="M5" s="2"/>
      <c r="N5" s="7"/>
      <c r="O5" s="161" t="s">
        <v>23</v>
      </c>
      <c r="P5" s="162"/>
      <c r="Q5" s="163" t="s">
        <v>22</v>
      </c>
      <c r="R5" s="164"/>
      <c r="S5" s="165"/>
      <c r="T5" s="163" t="s">
        <v>24</v>
      </c>
      <c r="U5" s="164"/>
      <c r="V5" s="166"/>
    </row>
    <row r="6" spans="1:22" ht="13.5" thickBot="1" x14ac:dyDescent="0.25">
      <c r="A6" s="167" t="s">
        <v>19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4"/>
      <c r="N6" s="32"/>
      <c r="O6" s="169">
        <v>43709</v>
      </c>
      <c r="P6" s="170"/>
      <c r="Q6" s="171" t="s">
        <v>88</v>
      </c>
      <c r="R6" s="170"/>
      <c r="S6" s="170"/>
      <c r="T6" s="172">
        <v>22</v>
      </c>
      <c r="U6" s="173"/>
      <c r="V6" s="174"/>
    </row>
    <row r="7" spans="1:22" ht="13.5" thickBo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7"/>
      <c r="O7" s="1"/>
      <c r="P7" s="1"/>
      <c r="Q7" s="1"/>
      <c r="R7" s="1"/>
      <c r="S7" s="8"/>
      <c r="T7" s="1"/>
      <c r="U7" s="1"/>
      <c r="V7" s="1"/>
    </row>
    <row r="8" spans="1:22" ht="13.5" thickBot="1" x14ac:dyDescent="0.25">
      <c r="A8" s="151" t="s">
        <v>34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3"/>
    </row>
    <row r="9" spans="1:22" ht="19.149999999999999" customHeight="1" thickBot="1" x14ac:dyDescent="0.25">
      <c r="A9" s="4" t="s">
        <v>26</v>
      </c>
      <c r="B9" s="154" t="s">
        <v>27</v>
      </c>
      <c r="C9" s="155"/>
      <c r="D9" s="156"/>
      <c r="E9" s="154" t="s">
        <v>28</v>
      </c>
      <c r="F9" s="156"/>
      <c r="G9" s="154" t="s">
        <v>29</v>
      </c>
      <c r="H9" s="155"/>
      <c r="I9" s="155"/>
      <c r="J9" s="156"/>
      <c r="K9" s="154" t="s">
        <v>30</v>
      </c>
      <c r="L9" s="156"/>
      <c r="M9" s="154" t="s">
        <v>33</v>
      </c>
      <c r="N9" s="156"/>
      <c r="O9" s="157" t="s">
        <v>31</v>
      </c>
      <c r="P9" s="158"/>
      <c r="Q9" s="157" t="s">
        <v>95</v>
      </c>
      <c r="R9" s="159"/>
      <c r="S9" s="158"/>
      <c r="T9" s="157" t="s">
        <v>32</v>
      </c>
      <c r="U9" s="159"/>
      <c r="V9" s="160"/>
    </row>
    <row r="10" spans="1:22" ht="13.15" customHeight="1" x14ac:dyDescent="0.2">
      <c r="A10" s="5">
        <v>1</v>
      </c>
      <c r="B10" s="175"/>
      <c r="C10" s="176"/>
      <c r="D10" s="177"/>
      <c r="E10" s="175"/>
      <c r="F10" s="177"/>
      <c r="G10" s="178" t="s">
        <v>37</v>
      </c>
      <c r="H10" s="179"/>
      <c r="I10" s="179"/>
      <c r="J10" s="180"/>
      <c r="K10" s="175"/>
      <c r="L10" s="177"/>
      <c r="M10" s="175"/>
      <c r="N10" s="177"/>
      <c r="O10" s="175"/>
      <c r="P10" s="177"/>
      <c r="Q10" s="181"/>
      <c r="R10" s="182"/>
      <c r="S10" s="183"/>
      <c r="T10" s="184"/>
      <c r="U10" s="185"/>
      <c r="V10" s="186"/>
    </row>
    <row r="11" spans="1:22" ht="13.15" customHeight="1" x14ac:dyDescent="0.2">
      <c r="A11" s="6" t="s">
        <v>1</v>
      </c>
      <c r="B11" s="88" t="s">
        <v>2</v>
      </c>
      <c r="C11" s="89"/>
      <c r="D11" s="90"/>
      <c r="E11" s="93">
        <v>99814</v>
      </c>
      <c r="F11" s="94"/>
      <c r="G11" s="88" t="s">
        <v>3</v>
      </c>
      <c r="H11" s="89"/>
      <c r="I11" s="89"/>
      <c r="J11" s="90"/>
      <c r="K11" s="93" t="s">
        <v>0</v>
      </c>
      <c r="L11" s="94"/>
      <c r="M11" s="135">
        <v>1099.2</v>
      </c>
      <c r="N11" s="136"/>
      <c r="O11" s="101"/>
      <c r="P11" s="102"/>
      <c r="Q11" s="103">
        <f>((O11*($T$6/100))+O11)</f>
        <v>0</v>
      </c>
      <c r="R11" s="104"/>
      <c r="S11" s="105"/>
      <c r="T11" s="85">
        <f>Q11*M11</f>
        <v>0</v>
      </c>
      <c r="U11" s="86"/>
      <c r="V11" s="87"/>
    </row>
    <row r="12" spans="1:22" ht="25.9" customHeight="1" x14ac:dyDescent="0.2">
      <c r="A12" s="6" t="s">
        <v>46</v>
      </c>
      <c r="B12" s="88" t="s">
        <v>2</v>
      </c>
      <c r="C12" s="89"/>
      <c r="D12" s="90"/>
      <c r="E12" s="93">
        <v>78472</v>
      </c>
      <c r="F12" s="94"/>
      <c r="G12" s="88" t="s">
        <v>47</v>
      </c>
      <c r="H12" s="89"/>
      <c r="I12" s="89"/>
      <c r="J12" s="90"/>
      <c r="K12" s="93" t="s">
        <v>12</v>
      </c>
      <c r="L12" s="94"/>
      <c r="M12" s="135">
        <f>M11</f>
        <v>1099.2</v>
      </c>
      <c r="N12" s="136"/>
      <c r="O12" s="101"/>
      <c r="P12" s="102"/>
      <c r="Q12" s="103">
        <f>((O12*($T$6/100))+O12)</f>
        <v>0</v>
      </c>
      <c r="R12" s="104"/>
      <c r="S12" s="105"/>
      <c r="T12" s="85">
        <f>Q12*M12</f>
        <v>0</v>
      </c>
      <c r="U12" s="86"/>
      <c r="V12" s="87"/>
    </row>
    <row r="13" spans="1:22" x14ac:dyDescent="0.2">
      <c r="A13" s="110" t="s">
        <v>35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2"/>
      <c r="T13" s="113">
        <f>SUM(T11:V12)</f>
        <v>0</v>
      </c>
      <c r="U13" s="114"/>
      <c r="V13" s="115"/>
    </row>
    <row r="14" spans="1:22" x14ac:dyDescent="0.2">
      <c r="A14" s="9">
        <v>2</v>
      </c>
      <c r="B14" s="116"/>
      <c r="C14" s="117"/>
      <c r="D14" s="118"/>
      <c r="E14" s="116"/>
      <c r="F14" s="118"/>
      <c r="G14" s="119" t="s">
        <v>34</v>
      </c>
      <c r="H14" s="120"/>
      <c r="I14" s="120"/>
      <c r="J14" s="121"/>
      <c r="K14" s="116"/>
      <c r="L14" s="118"/>
      <c r="M14" s="122"/>
      <c r="N14" s="123"/>
      <c r="O14" s="116"/>
      <c r="P14" s="118"/>
      <c r="Q14" s="124"/>
      <c r="R14" s="125"/>
      <c r="S14" s="126"/>
      <c r="T14" s="132"/>
      <c r="U14" s="133"/>
      <c r="V14" s="134"/>
    </row>
    <row r="15" spans="1:22" ht="13.15" customHeight="1" x14ac:dyDescent="0.2">
      <c r="A15" s="9" t="s">
        <v>48</v>
      </c>
      <c r="B15" s="15"/>
      <c r="C15" s="16"/>
      <c r="D15" s="17"/>
      <c r="E15" s="15"/>
      <c r="F15" s="17"/>
      <c r="G15" s="119" t="s">
        <v>49</v>
      </c>
      <c r="H15" s="187"/>
      <c r="I15" s="187"/>
      <c r="J15" s="188"/>
      <c r="K15" s="15"/>
      <c r="L15" s="17"/>
      <c r="M15" s="21"/>
      <c r="N15" s="22"/>
      <c r="O15" s="15"/>
      <c r="P15" s="17"/>
      <c r="Q15" s="23"/>
      <c r="R15" s="24"/>
      <c r="S15" s="25"/>
      <c r="T15" s="26"/>
      <c r="U15" s="27"/>
      <c r="V15" s="28"/>
    </row>
    <row r="16" spans="1:22" x14ac:dyDescent="0.2">
      <c r="A16" s="6" t="s">
        <v>4</v>
      </c>
      <c r="B16" s="88" t="s">
        <v>2</v>
      </c>
      <c r="C16" s="89"/>
      <c r="D16" s="90"/>
      <c r="E16" s="91">
        <v>72943</v>
      </c>
      <c r="F16" s="92"/>
      <c r="G16" s="88" t="s">
        <v>5</v>
      </c>
      <c r="H16" s="89"/>
      <c r="I16" s="89"/>
      <c r="J16" s="90"/>
      <c r="K16" s="93" t="s">
        <v>0</v>
      </c>
      <c r="L16" s="94"/>
      <c r="M16" s="135">
        <v>1099.2</v>
      </c>
      <c r="N16" s="136"/>
      <c r="O16" s="101"/>
      <c r="P16" s="102"/>
      <c r="Q16" s="103">
        <f t="shared" ref="Q16:Q17" si="0">((O16*($T$6/100))+O16)</f>
        <v>0</v>
      </c>
      <c r="R16" s="104"/>
      <c r="S16" s="105"/>
      <c r="T16" s="85">
        <f>Q16*M16</f>
        <v>0</v>
      </c>
      <c r="U16" s="86"/>
      <c r="V16" s="87"/>
    </row>
    <row r="17" spans="1:22" ht="33" customHeight="1" x14ac:dyDescent="0.2">
      <c r="A17" s="6" t="s">
        <v>52</v>
      </c>
      <c r="B17" s="88" t="s">
        <v>78</v>
      </c>
      <c r="C17" s="89"/>
      <c r="D17" s="90"/>
      <c r="E17" s="144">
        <v>1</v>
      </c>
      <c r="F17" s="145"/>
      <c r="G17" s="88" t="s">
        <v>50</v>
      </c>
      <c r="H17" s="89"/>
      <c r="I17" s="89"/>
      <c r="J17" s="90"/>
      <c r="K17" s="93" t="s">
        <v>6</v>
      </c>
      <c r="L17" s="94"/>
      <c r="M17" s="101">
        <f>M16*0.04</f>
        <v>43.968000000000004</v>
      </c>
      <c r="N17" s="102"/>
      <c r="O17" s="101"/>
      <c r="P17" s="102"/>
      <c r="Q17" s="103">
        <f t="shared" si="0"/>
        <v>0</v>
      </c>
      <c r="R17" s="104"/>
      <c r="S17" s="105"/>
      <c r="T17" s="85">
        <f>Q17*M17</f>
        <v>0</v>
      </c>
      <c r="U17" s="86"/>
      <c r="V17" s="87"/>
    </row>
    <row r="18" spans="1:22" ht="13.15" customHeight="1" x14ac:dyDescent="0.2">
      <c r="A18" s="9" t="s">
        <v>53</v>
      </c>
      <c r="B18" s="15"/>
      <c r="C18" s="16"/>
      <c r="D18" s="17"/>
      <c r="E18" s="15"/>
      <c r="F18" s="17"/>
      <c r="G18" s="119" t="s">
        <v>54</v>
      </c>
      <c r="H18" s="187"/>
      <c r="I18" s="187"/>
      <c r="J18" s="188"/>
      <c r="K18" s="15"/>
      <c r="L18" s="17"/>
      <c r="M18" s="21"/>
      <c r="N18" s="22"/>
      <c r="O18" s="15"/>
      <c r="P18" s="17"/>
      <c r="Q18" s="23"/>
      <c r="R18" s="24"/>
      <c r="S18" s="25"/>
      <c r="T18" s="26"/>
      <c r="U18" s="27"/>
      <c r="V18" s="28"/>
    </row>
    <row r="19" spans="1:22" ht="19.149999999999999" customHeight="1" x14ac:dyDescent="0.2">
      <c r="A19" s="6" t="s">
        <v>55</v>
      </c>
      <c r="B19" s="88" t="s">
        <v>2</v>
      </c>
      <c r="C19" s="89"/>
      <c r="D19" s="90"/>
      <c r="E19" s="91">
        <v>93593</v>
      </c>
      <c r="F19" s="92"/>
      <c r="G19" s="88" t="s">
        <v>8</v>
      </c>
      <c r="H19" s="89"/>
      <c r="I19" s="89"/>
      <c r="J19" s="90"/>
      <c r="K19" s="93" t="s">
        <v>9</v>
      </c>
      <c r="L19" s="94"/>
      <c r="M19" s="135">
        <f>M17*65</f>
        <v>2857.92</v>
      </c>
      <c r="N19" s="136"/>
      <c r="O19" s="101"/>
      <c r="P19" s="102"/>
      <c r="Q19" s="103">
        <f>((O19*($T$6/100))+O19)</f>
        <v>0</v>
      </c>
      <c r="R19" s="104"/>
      <c r="S19" s="105"/>
      <c r="T19" s="85">
        <f>Q19*M19</f>
        <v>0</v>
      </c>
      <c r="U19" s="86"/>
      <c r="V19" s="87"/>
    </row>
    <row r="20" spans="1:22" ht="22.15" customHeight="1" x14ac:dyDescent="0.2">
      <c r="A20" s="6" t="s">
        <v>56</v>
      </c>
      <c r="B20" s="137" t="s">
        <v>2</v>
      </c>
      <c r="C20" s="138"/>
      <c r="D20" s="139"/>
      <c r="E20" s="140">
        <v>72891</v>
      </c>
      <c r="F20" s="141"/>
      <c r="G20" s="137" t="s">
        <v>57</v>
      </c>
      <c r="H20" s="138"/>
      <c r="I20" s="138"/>
      <c r="J20" s="139"/>
      <c r="K20" s="93" t="s">
        <v>58</v>
      </c>
      <c r="L20" s="94"/>
      <c r="M20" s="135">
        <f>M17</f>
        <v>43.968000000000004</v>
      </c>
      <c r="N20" s="136"/>
      <c r="O20" s="101"/>
      <c r="P20" s="102"/>
      <c r="Q20" s="103">
        <f t="shared" ref="Q20" si="1">((O20*($T$6/100))+O20)</f>
        <v>0</v>
      </c>
      <c r="R20" s="104"/>
      <c r="S20" s="105"/>
      <c r="T20" s="85">
        <f>Q20*M20</f>
        <v>0</v>
      </c>
      <c r="U20" s="86"/>
      <c r="V20" s="87"/>
    </row>
    <row r="21" spans="1:22" ht="13.15" customHeight="1" x14ac:dyDescent="0.2">
      <c r="A21" s="110" t="s">
        <v>36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2"/>
      <c r="T21" s="113">
        <f>SUM(T16:V20)</f>
        <v>0</v>
      </c>
      <c r="U21" s="114"/>
      <c r="V21" s="115"/>
    </row>
    <row r="22" spans="1:22" x14ac:dyDescent="0.2">
      <c r="A22" s="9">
        <v>3</v>
      </c>
      <c r="B22" s="116"/>
      <c r="C22" s="117"/>
      <c r="D22" s="118"/>
      <c r="E22" s="116"/>
      <c r="F22" s="118"/>
      <c r="G22" s="119" t="s">
        <v>59</v>
      </c>
      <c r="H22" s="117"/>
      <c r="I22" s="117"/>
      <c r="J22" s="118"/>
      <c r="K22" s="116"/>
      <c r="L22" s="118"/>
      <c r="M22" s="122"/>
      <c r="N22" s="123"/>
      <c r="O22" s="116"/>
      <c r="P22" s="118"/>
      <c r="Q22" s="124"/>
      <c r="R22" s="125"/>
      <c r="S22" s="126"/>
      <c r="T22" s="132"/>
      <c r="U22" s="133"/>
      <c r="V22" s="134"/>
    </row>
    <row r="23" spans="1:22" x14ac:dyDescent="0.2">
      <c r="A23" s="9" t="s">
        <v>42</v>
      </c>
      <c r="B23" s="116"/>
      <c r="C23" s="117"/>
      <c r="D23" s="118"/>
      <c r="E23" s="116"/>
      <c r="F23" s="118"/>
      <c r="G23" s="119" t="s">
        <v>38</v>
      </c>
      <c r="H23" s="117"/>
      <c r="I23" s="117"/>
      <c r="J23" s="118"/>
      <c r="K23" s="15"/>
      <c r="L23" s="17"/>
      <c r="M23" s="21"/>
      <c r="N23" s="22"/>
      <c r="O23" s="15"/>
      <c r="P23" s="17"/>
      <c r="Q23" s="23"/>
      <c r="R23" s="24"/>
      <c r="S23" s="25"/>
      <c r="T23" s="26"/>
      <c r="U23" s="27"/>
      <c r="V23" s="28"/>
    </row>
    <row r="24" spans="1:22" ht="24.6" customHeight="1" x14ac:dyDescent="0.2">
      <c r="A24" s="10" t="s">
        <v>60</v>
      </c>
      <c r="B24" s="88" t="s">
        <v>2</v>
      </c>
      <c r="C24" s="89"/>
      <c r="D24" s="90"/>
      <c r="E24" s="91">
        <v>72947</v>
      </c>
      <c r="F24" s="92"/>
      <c r="G24" s="88" t="s">
        <v>11</v>
      </c>
      <c r="H24" s="89"/>
      <c r="I24" s="89"/>
      <c r="J24" s="90"/>
      <c r="K24" s="93" t="s">
        <v>0</v>
      </c>
      <c r="L24" s="94"/>
      <c r="M24" s="101">
        <v>66.150000000000006</v>
      </c>
      <c r="N24" s="102"/>
      <c r="O24" s="101"/>
      <c r="P24" s="102"/>
      <c r="Q24" s="103">
        <f t="shared" ref="Q24" si="2">((O24*($T$6/100))+O24)</f>
        <v>0</v>
      </c>
      <c r="R24" s="104"/>
      <c r="S24" s="105"/>
      <c r="T24" s="85">
        <f>Q24*M24</f>
        <v>0</v>
      </c>
      <c r="U24" s="86"/>
      <c r="V24" s="87"/>
    </row>
    <row r="25" spans="1:22" ht="13.15" customHeight="1" x14ac:dyDescent="0.2">
      <c r="A25" s="9" t="s">
        <v>61</v>
      </c>
      <c r="B25" s="116"/>
      <c r="C25" s="117"/>
      <c r="D25" s="118"/>
      <c r="E25" s="116"/>
      <c r="F25" s="118"/>
      <c r="G25" s="119" t="s">
        <v>39</v>
      </c>
      <c r="H25" s="117"/>
      <c r="I25" s="117"/>
      <c r="J25" s="118"/>
      <c r="K25" s="116"/>
      <c r="L25" s="118"/>
      <c r="M25" s="122"/>
      <c r="N25" s="123"/>
      <c r="O25" s="116"/>
      <c r="P25" s="118"/>
      <c r="Q25" s="124"/>
      <c r="R25" s="125"/>
      <c r="S25" s="126"/>
      <c r="T25" s="132"/>
      <c r="U25" s="133"/>
      <c r="V25" s="134"/>
    </row>
    <row r="26" spans="1:22" ht="13.15" customHeight="1" x14ac:dyDescent="0.2">
      <c r="A26" s="6" t="s">
        <v>66</v>
      </c>
      <c r="B26" s="88" t="s">
        <v>62</v>
      </c>
      <c r="C26" s="89"/>
      <c r="D26" s="90"/>
      <c r="E26" s="93">
        <v>7264</v>
      </c>
      <c r="F26" s="94"/>
      <c r="G26" s="88" t="s">
        <v>63</v>
      </c>
      <c r="H26" s="130"/>
      <c r="I26" s="130"/>
      <c r="J26" s="131"/>
      <c r="K26" s="93" t="s">
        <v>12</v>
      </c>
      <c r="L26" s="94"/>
      <c r="M26" s="101">
        <v>0.4</v>
      </c>
      <c r="N26" s="102"/>
      <c r="O26" s="101"/>
      <c r="P26" s="102"/>
      <c r="Q26" s="103">
        <f t="shared" ref="Q26:Q30" si="3">((O26*($T$6/100))+O26)</f>
        <v>0</v>
      </c>
      <c r="R26" s="104"/>
      <c r="S26" s="105"/>
      <c r="T26" s="85">
        <f t="shared" ref="T26:T30" si="4">Q26*M26</f>
        <v>0</v>
      </c>
      <c r="U26" s="86"/>
      <c r="V26" s="87"/>
    </row>
    <row r="27" spans="1:22" ht="18.600000000000001" customHeight="1" x14ac:dyDescent="0.2">
      <c r="A27" s="6" t="s">
        <v>67</v>
      </c>
      <c r="B27" s="88" t="s">
        <v>64</v>
      </c>
      <c r="C27" s="89"/>
      <c r="D27" s="90"/>
      <c r="E27" s="93">
        <v>7696</v>
      </c>
      <c r="F27" s="94"/>
      <c r="G27" s="88" t="s">
        <v>65</v>
      </c>
      <c r="H27" s="130"/>
      <c r="I27" s="130"/>
      <c r="J27" s="131"/>
      <c r="K27" s="93" t="s">
        <v>71</v>
      </c>
      <c r="L27" s="94"/>
      <c r="M27" s="101">
        <v>5.4</v>
      </c>
      <c r="N27" s="102"/>
      <c r="O27" s="101"/>
      <c r="P27" s="102"/>
      <c r="Q27" s="103">
        <f t="shared" si="3"/>
        <v>0</v>
      </c>
      <c r="R27" s="104"/>
      <c r="S27" s="105"/>
      <c r="T27" s="85">
        <f t="shared" si="4"/>
        <v>0</v>
      </c>
      <c r="U27" s="86"/>
      <c r="V27" s="87"/>
    </row>
    <row r="28" spans="1:22" ht="21" customHeight="1" x14ac:dyDescent="0.2">
      <c r="A28" s="6" t="s">
        <v>68</v>
      </c>
      <c r="B28" s="88" t="s">
        <v>2</v>
      </c>
      <c r="C28" s="89"/>
      <c r="D28" s="90"/>
      <c r="E28" s="91">
        <v>96522</v>
      </c>
      <c r="F28" s="92"/>
      <c r="G28" s="88" t="s">
        <v>13</v>
      </c>
      <c r="H28" s="89"/>
      <c r="I28" s="89"/>
      <c r="J28" s="90"/>
      <c r="K28" s="93" t="s">
        <v>14</v>
      </c>
      <c r="L28" s="94"/>
      <c r="M28" s="101">
        <v>0.09</v>
      </c>
      <c r="N28" s="102"/>
      <c r="O28" s="101"/>
      <c r="P28" s="102"/>
      <c r="Q28" s="103">
        <f t="shared" si="3"/>
        <v>0</v>
      </c>
      <c r="R28" s="104"/>
      <c r="S28" s="105"/>
      <c r="T28" s="85">
        <f t="shared" si="4"/>
        <v>0</v>
      </c>
      <c r="U28" s="86"/>
      <c r="V28" s="87"/>
    </row>
    <row r="29" spans="1:22" ht="21.6" customHeight="1" x14ac:dyDescent="0.2">
      <c r="A29" s="6" t="s">
        <v>69</v>
      </c>
      <c r="B29" s="88" t="s">
        <v>2</v>
      </c>
      <c r="C29" s="89"/>
      <c r="D29" s="90"/>
      <c r="E29" s="91">
        <v>94965</v>
      </c>
      <c r="F29" s="92"/>
      <c r="G29" s="88" t="s">
        <v>15</v>
      </c>
      <c r="H29" s="89"/>
      <c r="I29" s="89"/>
      <c r="J29" s="90"/>
      <c r="K29" s="93" t="s">
        <v>14</v>
      </c>
      <c r="L29" s="94"/>
      <c r="M29" s="101">
        <v>0.09</v>
      </c>
      <c r="N29" s="102"/>
      <c r="O29" s="101"/>
      <c r="P29" s="102"/>
      <c r="Q29" s="103">
        <f t="shared" si="3"/>
        <v>0</v>
      </c>
      <c r="R29" s="104"/>
      <c r="S29" s="105"/>
      <c r="T29" s="85">
        <f t="shared" si="4"/>
        <v>0</v>
      </c>
      <c r="U29" s="86"/>
      <c r="V29" s="87"/>
    </row>
    <row r="30" spans="1:22" ht="13.15" customHeight="1" x14ac:dyDescent="0.2">
      <c r="A30" s="6" t="s">
        <v>70</v>
      </c>
      <c r="B30" s="88" t="s">
        <v>2</v>
      </c>
      <c r="C30" s="89"/>
      <c r="D30" s="90"/>
      <c r="E30" s="88" t="s">
        <v>16</v>
      </c>
      <c r="F30" s="90"/>
      <c r="G30" s="88" t="s">
        <v>17</v>
      </c>
      <c r="H30" s="89"/>
      <c r="I30" s="89"/>
      <c r="J30" s="90"/>
      <c r="K30" s="93" t="s">
        <v>14</v>
      </c>
      <c r="L30" s="94"/>
      <c r="M30" s="101">
        <v>0.09</v>
      </c>
      <c r="N30" s="102"/>
      <c r="O30" s="101"/>
      <c r="P30" s="102"/>
      <c r="Q30" s="103">
        <f t="shared" si="3"/>
        <v>0</v>
      </c>
      <c r="R30" s="104"/>
      <c r="S30" s="105"/>
      <c r="T30" s="85">
        <f t="shared" si="4"/>
        <v>0</v>
      </c>
      <c r="U30" s="86"/>
      <c r="V30" s="87"/>
    </row>
    <row r="31" spans="1:22" x14ac:dyDescent="0.2">
      <c r="A31" s="110" t="s">
        <v>40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2"/>
      <c r="T31" s="113">
        <f>SUM(T24:V30)</f>
        <v>0</v>
      </c>
      <c r="U31" s="114"/>
      <c r="V31" s="115"/>
    </row>
    <row r="32" spans="1:22" ht="13.15" customHeight="1" x14ac:dyDescent="0.2">
      <c r="A32" s="9">
        <v>4</v>
      </c>
      <c r="B32" s="116"/>
      <c r="C32" s="117"/>
      <c r="D32" s="118"/>
      <c r="E32" s="116"/>
      <c r="F32" s="118"/>
      <c r="G32" s="119" t="s">
        <v>77</v>
      </c>
      <c r="H32" s="120"/>
      <c r="I32" s="120"/>
      <c r="J32" s="121"/>
      <c r="K32" s="116"/>
      <c r="L32" s="118"/>
      <c r="M32" s="122"/>
      <c r="N32" s="123"/>
      <c r="O32" s="116"/>
      <c r="P32" s="118"/>
      <c r="Q32" s="124"/>
      <c r="R32" s="125"/>
      <c r="S32" s="126"/>
      <c r="T32" s="127"/>
      <c r="U32" s="128"/>
      <c r="V32" s="129"/>
    </row>
    <row r="33" spans="1:22" x14ac:dyDescent="0.2">
      <c r="A33" s="6" t="s">
        <v>73</v>
      </c>
      <c r="B33" s="88" t="s">
        <v>78</v>
      </c>
      <c r="C33" s="89"/>
      <c r="D33" s="90"/>
      <c r="E33" s="91">
        <v>3</v>
      </c>
      <c r="F33" s="92"/>
      <c r="G33" s="88" t="s">
        <v>79</v>
      </c>
      <c r="H33" s="89" t="s">
        <v>79</v>
      </c>
      <c r="I33" s="89" t="s">
        <v>79</v>
      </c>
      <c r="J33" s="90" t="s">
        <v>79</v>
      </c>
      <c r="K33" s="93" t="s">
        <v>30</v>
      </c>
      <c r="L33" s="94"/>
      <c r="M33" s="101">
        <v>1</v>
      </c>
      <c r="N33" s="102"/>
      <c r="O33" s="101"/>
      <c r="P33" s="102"/>
      <c r="Q33" s="103">
        <f t="shared" ref="Q33:Q36" si="5">((O33*($T$6/100))+O33)</f>
        <v>0</v>
      </c>
      <c r="R33" s="104"/>
      <c r="S33" s="105"/>
      <c r="T33" s="85">
        <f t="shared" ref="T33:T36" si="6">Q33*M33</f>
        <v>0</v>
      </c>
      <c r="U33" s="86"/>
      <c r="V33" s="87"/>
    </row>
    <row r="34" spans="1:22" ht="13.15" customHeight="1" x14ac:dyDescent="0.2">
      <c r="A34" s="6" t="s">
        <v>74</v>
      </c>
      <c r="B34" s="88" t="s">
        <v>78</v>
      </c>
      <c r="C34" s="89"/>
      <c r="D34" s="90"/>
      <c r="E34" s="91">
        <v>4</v>
      </c>
      <c r="F34" s="92"/>
      <c r="G34" s="88" t="s">
        <v>80</v>
      </c>
      <c r="H34" s="89" t="s">
        <v>80</v>
      </c>
      <c r="I34" s="89" t="s">
        <v>80</v>
      </c>
      <c r="J34" s="90" t="s">
        <v>80</v>
      </c>
      <c r="K34" s="93" t="s">
        <v>30</v>
      </c>
      <c r="L34" s="94"/>
      <c r="M34" s="101">
        <v>2</v>
      </c>
      <c r="N34" s="102"/>
      <c r="O34" s="101"/>
      <c r="P34" s="102"/>
      <c r="Q34" s="103">
        <f t="shared" si="5"/>
        <v>0</v>
      </c>
      <c r="R34" s="104"/>
      <c r="S34" s="105"/>
      <c r="T34" s="85">
        <f t="shared" si="6"/>
        <v>0</v>
      </c>
      <c r="U34" s="86"/>
      <c r="V34" s="87"/>
    </row>
    <row r="35" spans="1:22" x14ac:dyDescent="0.2">
      <c r="A35" s="6" t="s">
        <v>75</v>
      </c>
      <c r="B35" s="88" t="s">
        <v>78</v>
      </c>
      <c r="C35" s="89"/>
      <c r="D35" s="90"/>
      <c r="E35" s="91">
        <v>5</v>
      </c>
      <c r="F35" s="92"/>
      <c r="G35" s="88" t="s">
        <v>81</v>
      </c>
      <c r="H35" s="89" t="s">
        <v>81</v>
      </c>
      <c r="I35" s="89" t="s">
        <v>81</v>
      </c>
      <c r="J35" s="90" t="s">
        <v>81</v>
      </c>
      <c r="K35" s="93" t="s">
        <v>30</v>
      </c>
      <c r="L35" s="94"/>
      <c r="M35" s="101">
        <v>1</v>
      </c>
      <c r="N35" s="102"/>
      <c r="O35" s="101"/>
      <c r="P35" s="102"/>
      <c r="Q35" s="103">
        <f t="shared" si="5"/>
        <v>0</v>
      </c>
      <c r="R35" s="104"/>
      <c r="S35" s="105"/>
      <c r="T35" s="85">
        <f t="shared" si="6"/>
        <v>0</v>
      </c>
      <c r="U35" s="86"/>
      <c r="V35" s="87"/>
    </row>
    <row r="36" spans="1:22" x14ac:dyDescent="0.2">
      <c r="A36" s="6" t="s">
        <v>76</v>
      </c>
      <c r="B36" s="88" t="s">
        <v>78</v>
      </c>
      <c r="C36" s="89"/>
      <c r="D36" s="90"/>
      <c r="E36" s="91">
        <v>6</v>
      </c>
      <c r="F36" s="92"/>
      <c r="G36" s="88" t="s">
        <v>82</v>
      </c>
      <c r="H36" s="89" t="s">
        <v>82</v>
      </c>
      <c r="I36" s="89" t="s">
        <v>82</v>
      </c>
      <c r="J36" s="90" t="s">
        <v>82</v>
      </c>
      <c r="K36" s="93" t="s">
        <v>30</v>
      </c>
      <c r="L36" s="94"/>
      <c r="M36" s="101">
        <v>1</v>
      </c>
      <c r="N36" s="102"/>
      <c r="O36" s="101"/>
      <c r="P36" s="102"/>
      <c r="Q36" s="103">
        <f t="shared" si="5"/>
        <v>0</v>
      </c>
      <c r="R36" s="104"/>
      <c r="S36" s="105"/>
      <c r="T36" s="85">
        <f t="shared" si="6"/>
        <v>0</v>
      </c>
      <c r="U36" s="86"/>
      <c r="V36" s="87"/>
    </row>
    <row r="37" spans="1:22" x14ac:dyDescent="0.2">
      <c r="A37" s="110" t="s">
        <v>41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2"/>
      <c r="T37" s="113">
        <f>SUM(T33:V36)</f>
        <v>0</v>
      </c>
      <c r="U37" s="114"/>
      <c r="V37" s="115"/>
    </row>
    <row r="38" spans="1:22" x14ac:dyDescent="0.2">
      <c r="A38" s="110" t="s">
        <v>32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2"/>
      <c r="T38" s="113">
        <f>T37+T31+T21+T13</f>
        <v>0</v>
      </c>
      <c r="U38" s="114"/>
      <c r="V38" s="115"/>
    </row>
    <row r="39" spans="1:22" x14ac:dyDescent="0.2">
      <c r="A39" s="96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</row>
    <row r="40" spans="1:22" ht="13.15" customHeight="1" x14ac:dyDescent="0.2">
      <c r="A40" s="106" t="s">
        <v>18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8"/>
    </row>
    <row r="41" spans="1:22" x14ac:dyDescent="0.2">
      <c r="A41" s="97" t="s">
        <v>99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9"/>
    </row>
    <row r="42" spans="1:22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spans="1:22" ht="13.15" customHeight="1" x14ac:dyDescent="0.2">
      <c r="A43" s="100" t="s">
        <v>124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</row>
    <row r="44" spans="1:22" x14ac:dyDescent="0.2">
      <c r="A44" s="29"/>
      <c r="B44" s="29"/>
      <c r="C44" s="29"/>
      <c r="D44" s="29"/>
      <c r="E44" s="29"/>
      <c r="F44" s="29"/>
      <c r="G44" s="29"/>
      <c r="H44" s="29"/>
      <c r="I44" s="29"/>
      <c r="J44" s="33"/>
      <c r="K44" s="33"/>
      <c r="L44" s="29"/>
      <c r="M44" s="29"/>
      <c r="N44" s="33"/>
      <c r="O44" s="33"/>
      <c r="P44" s="33"/>
      <c r="Q44" s="33"/>
      <c r="R44" s="29"/>
      <c r="S44" s="29"/>
      <c r="T44" s="29"/>
      <c r="U44" s="29"/>
      <c r="V44" s="29"/>
    </row>
    <row r="45" spans="1:22" ht="39.6" customHeight="1" x14ac:dyDescent="0.2">
      <c r="A45" s="11"/>
      <c r="B45" s="30"/>
      <c r="C45" s="95"/>
      <c r="D45" s="95"/>
      <c r="E45" s="95"/>
      <c r="F45" s="95"/>
      <c r="G45" s="30"/>
      <c r="H45" s="30"/>
      <c r="I45" s="30"/>
      <c r="J45" s="109"/>
      <c r="K45" s="109"/>
      <c r="L45" s="30"/>
      <c r="M45" s="30"/>
      <c r="N45" s="109"/>
      <c r="O45" s="109"/>
      <c r="P45" s="109"/>
      <c r="Q45" s="109"/>
      <c r="R45" s="30"/>
      <c r="S45" s="30"/>
      <c r="T45" s="30"/>
      <c r="U45" s="30"/>
      <c r="V45" s="30"/>
    </row>
  </sheetData>
  <mergeCells count="211">
    <mergeCell ref="A37:S37"/>
    <mergeCell ref="T37:V37"/>
    <mergeCell ref="A38:S38"/>
    <mergeCell ref="T38:V38"/>
    <mergeCell ref="A39:V39"/>
    <mergeCell ref="A40:V40"/>
    <mergeCell ref="A43:V43"/>
    <mergeCell ref="C45:F45"/>
    <mergeCell ref="A41:V41"/>
    <mergeCell ref="J45:K45"/>
    <mergeCell ref="N45:Q45"/>
    <mergeCell ref="B35:D35"/>
    <mergeCell ref="E35:F35"/>
    <mergeCell ref="G35:J35"/>
    <mergeCell ref="K35:L35"/>
    <mergeCell ref="M35:N35"/>
    <mergeCell ref="O35:P35"/>
    <mergeCell ref="Q35:S35"/>
    <mergeCell ref="T35:V35"/>
    <mergeCell ref="B36:D36"/>
    <mergeCell ref="E36:F36"/>
    <mergeCell ref="G36:J36"/>
    <mergeCell ref="K36:L36"/>
    <mergeCell ref="M36:N36"/>
    <mergeCell ref="O36:P36"/>
    <mergeCell ref="Q36:S36"/>
    <mergeCell ref="T36:V36"/>
    <mergeCell ref="B33:D33"/>
    <mergeCell ref="E33:F33"/>
    <mergeCell ref="G33:J33"/>
    <mergeCell ref="K33:L33"/>
    <mergeCell ref="M33:N33"/>
    <mergeCell ref="O33:P33"/>
    <mergeCell ref="Q33:S33"/>
    <mergeCell ref="T33:V33"/>
    <mergeCell ref="B34:D34"/>
    <mergeCell ref="E34:F34"/>
    <mergeCell ref="G34:J34"/>
    <mergeCell ref="K34:L34"/>
    <mergeCell ref="M34:N34"/>
    <mergeCell ref="O34:P34"/>
    <mergeCell ref="Q34:S34"/>
    <mergeCell ref="T34:V34"/>
    <mergeCell ref="A31:S31"/>
    <mergeCell ref="T31:V31"/>
    <mergeCell ref="B32:D32"/>
    <mergeCell ref="E32:F32"/>
    <mergeCell ref="G32:J32"/>
    <mergeCell ref="K32:L32"/>
    <mergeCell ref="M32:N32"/>
    <mergeCell ref="O32:P32"/>
    <mergeCell ref="Q32:S32"/>
    <mergeCell ref="T32:V32"/>
    <mergeCell ref="T28:V28"/>
    <mergeCell ref="T29:V29"/>
    <mergeCell ref="T30:V30"/>
    <mergeCell ref="B28:D28"/>
    <mergeCell ref="E28:F28"/>
    <mergeCell ref="G28:J28"/>
    <mergeCell ref="K28:L28"/>
    <mergeCell ref="M28:N28"/>
    <mergeCell ref="O28:P28"/>
    <mergeCell ref="B30:D30"/>
    <mergeCell ref="E30:F30"/>
    <mergeCell ref="G30:J30"/>
    <mergeCell ref="K30:L30"/>
    <mergeCell ref="M30:N30"/>
    <mergeCell ref="O30:P30"/>
    <mergeCell ref="B29:D29"/>
    <mergeCell ref="E29:F29"/>
    <mergeCell ref="G29:J29"/>
    <mergeCell ref="K29:L29"/>
    <mergeCell ref="M29:N29"/>
    <mergeCell ref="O29:P29"/>
    <mergeCell ref="Q29:S29"/>
    <mergeCell ref="Q28:S28"/>
    <mergeCell ref="Q30:S30"/>
    <mergeCell ref="Q25:S25"/>
    <mergeCell ref="T25:V25"/>
    <mergeCell ref="T26:V26"/>
    <mergeCell ref="B27:D27"/>
    <mergeCell ref="E27:F27"/>
    <mergeCell ref="G27:J27"/>
    <mergeCell ref="K27:L27"/>
    <mergeCell ref="M27:N27"/>
    <mergeCell ref="B25:D25"/>
    <mergeCell ref="E25:F25"/>
    <mergeCell ref="G25:J25"/>
    <mergeCell ref="K25:L25"/>
    <mergeCell ref="M25:N25"/>
    <mergeCell ref="O25:P25"/>
    <mergeCell ref="O27:P27"/>
    <mergeCell ref="Q27:S27"/>
    <mergeCell ref="T27:V27"/>
    <mergeCell ref="B26:D26"/>
    <mergeCell ref="E26:F26"/>
    <mergeCell ref="G26:J26"/>
    <mergeCell ref="K26:L26"/>
    <mergeCell ref="M26:N26"/>
    <mergeCell ref="O26:P26"/>
    <mergeCell ref="Q26:S26"/>
    <mergeCell ref="B24:D24"/>
    <mergeCell ref="E24:F24"/>
    <mergeCell ref="G24:J24"/>
    <mergeCell ref="K24:L24"/>
    <mergeCell ref="M24:N24"/>
    <mergeCell ref="O24:P24"/>
    <mergeCell ref="Q24:S24"/>
    <mergeCell ref="T24:V24"/>
    <mergeCell ref="B23:D23"/>
    <mergeCell ref="E23:F23"/>
    <mergeCell ref="G23:J23"/>
    <mergeCell ref="B22:D22"/>
    <mergeCell ref="E22:F22"/>
    <mergeCell ref="G22:J22"/>
    <mergeCell ref="K22:L22"/>
    <mergeCell ref="M22:N22"/>
    <mergeCell ref="O22:P22"/>
    <mergeCell ref="Q22:S22"/>
    <mergeCell ref="T22:V22"/>
    <mergeCell ref="T20:V20"/>
    <mergeCell ref="T21:V21"/>
    <mergeCell ref="B20:D20"/>
    <mergeCell ref="E20:F20"/>
    <mergeCell ref="G20:J20"/>
    <mergeCell ref="K20:L20"/>
    <mergeCell ref="M20:N20"/>
    <mergeCell ref="O20:P20"/>
    <mergeCell ref="Q20:S20"/>
    <mergeCell ref="A21:S21"/>
    <mergeCell ref="B19:D19"/>
    <mergeCell ref="E19:F19"/>
    <mergeCell ref="G19:J19"/>
    <mergeCell ref="K19:L19"/>
    <mergeCell ref="M19:N19"/>
    <mergeCell ref="O19:P19"/>
    <mergeCell ref="Q19:S19"/>
    <mergeCell ref="T19:V19"/>
    <mergeCell ref="T17:V17"/>
    <mergeCell ref="G18:J18"/>
    <mergeCell ref="B17:D17"/>
    <mergeCell ref="E17:F17"/>
    <mergeCell ref="G17:J17"/>
    <mergeCell ref="K17:L17"/>
    <mergeCell ref="M17:N17"/>
    <mergeCell ref="O17:P17"/>
    <mergeCell ref="Q17:S17"/>
    <mergeCell ref="B16:D16"/>
    <mergeCell ref="E16:F16"/>
    <mergeCell ref="G16:J16"/>
    <mergeCell ref="K16:L16"/>
    <mergeCell ref="M16:N16"/>
    <mergeCell ref="O16:P16"/>
    <mergeCell ref="G15:J15"/>
    <mergeCell ref="Q16:S16"/>
    <mergeCell ref="T16:V16"/>
    <mergeCell ref="B14:D14"/>
    <mergeCell ref="E14:F14"/>
    <mergeCell ref="G14:J14"/>
    <mergeCell ref="K14:L14"/>
    <mergeCell ref="M14:N14"/>
    <mergeCell ref="O14:P14"/>
    <mergeCell ref="Q14:S14"/>
    <mergeCell ref="T14:V14"/>
    <mergeCell ref="T13:V13"/>
    <mergeCell ref="A13:S13"/>
    <mergeCell ref="B12:D12"/>
    <mergeCell ref="E12:F12"/>
    <mergeCell ref="G12:J12"/>
    <mergeCell ref="K12:L12"/>
    <mergeCell ref="M12:N12"/>
    <mergeCell ref="O12:P12"/>
    <mergeCell ref="Q12:S12"/>
    <mergeCell ref="T12:V12"/>
    <mergeCell ref="T10:V10"/>
    <mergeCell ref="B11:D11"/>
    <mergeCell ref="E11:F11"/>
    <mergeCell ref="G11:J11"/>
    <mergeCell ref="K11:L11"/>
    <mergeCell ref="M11:N11"/>
    <mergeCell ref="O11:P11"/>
    <mergeCell ref="Q11:S11"/>
    <mergeCell ref="T11:V11"/>
    <mergeCell ref="B10:D10"/>
    <mergeCell ref="E10:F10"/>
    <mergeCell ref="G10:J10"/>
    <mergeCell ref="K10:L10"/>
    <mergeCell ref="M10:N10"/>
    <mergeCell ref="O10:P10"/>
    <mergeCell ref="Q10:S10"/>
    <mergeCell ref="B9:D9"/>
    <mergeCell ref="E9:F9"/>
    <mergeCell ref="G9:J9"/>
    <mergeCell ref="K9:L9"/>
    <mergeCell ref="M9:N9"/>
    <mergeCell ref="O9:P9"/>
    <mergeCell ref="Q9:S9"/>
    <mergeCell ref="T9:V9"/>
    <mergeCell ref="A1:V1"/>
    <mergeCell ref="A2:I2"/>
    <mergeCell ref="A3:I3"/>
    <mergeCell ref="A4:M4"/>
    <mergeCell ref="A5:K5"/>
    <mergeCell ref="O5:P5"/>
    <mergeCell ref="Q5:S5"/>
    <mergeCell ref="T5:V5"/>
    <mergeCell ref="A6:L6"/>
    <mergeCell ref="O6:P6"/>
    <mergeCell ref="Q6:S6"/>
    <mergeCell ref="T6:V6"/>
    <mergeCell ref="A8:V8"/>
  </mergeCells>
  <pageMargins left="0.511811024" right="0.511811024" top="0.78740157499999996" bottom="0.78740157499999996" header="0.31496062000000002" footer="0.31496062000000002"/>
  <pageSetup paperSize="9" scale="98" fitToHeight="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38"/>
  <sheetViews>
    <sheetView topLeftCell="A22" workbookViewId="0">
      <selection activeCell="E17" sqref="E17:F17"/>
    </sheetView>
  </sheetViews>
  <sheetFormatPr defaultRowHeight="12.75" x14ac:dyDescent="0.2"/>
  <cols>
    <col min="1" max="1" width="6" customWidth="1"/>
    <col min="3" max="3" width="1.6640625" customWidth="1"/>
    <col min="4" max="4" width="1.83203125" customWidth="1"/>
    <col min="5" max="5" width="6.1640625" customWidth="1"/>
    <col min="6" max="6" width="5.5" customWidth="1"/>
    <col min="9" max="9" width="12.5" customWidth="1"/>
    <col min="10" max="10" width="31.83203125" customWidth="1"/>
    <col min="11" max="11" width="6.5" customWidth="1"/>
    <col min="12" max="12" width="2.33203125" customWidth="1"/>
    <col min="13" max="13" width="6.83203125" customWidth="1"/>
    <col min="14" max="14" width="3.83203125" customWidth="1"/>
    <col min="15" max="15" width="6.33203125" customWidth="1"/>
    <col min="16" max="16" width="4.6640625" customWidth="1"/>
    <col min="17" max="17" width="5.1640625" customWidth="1"/>
    <col min="18" max="18" width="5.83203125" customWidth="1"/>
    <col min="19" max="19" width="3.6640625" customWidth="1"/>
    <col min="20" max="20" width="3" customWidth="1"/>
    <col min="21" max="21" width="6.33203125" customWidth="1"/>
    <col min="22" max="22" width="3.1640625" customWidth="1"/>
  </cols>
  <sheetData>
    <row r="1" spans="1:22" ht="16.5" thickBot="1" x14ac:dyDescent="0.25">
      <c r="A1" s="146" t="s">
        <v>96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8"/>
    </row>
    <row r="2" spans="1:22" x14ac:dyDescent="0.2">
      <c r="A2" s="149" t="s">
        <v>20</v>
      </c>
      <c r="B2" s="150"/>
      <c r="C2" s="150"/>
      <c r="D2" s="150"/>
      <c r="E2" s="150"/>
      <c r="F2" s="150"/>
      <c r="G2" s="150"/>
      <c r="H2" s="150"/>
      <c r="I2" s="150"/>
      <c r="V2" s="3"/>
    </row>
    <row r="3" spans="1:22" ht="13.15" customHeight="1" x14ac:dyDescent="0.2">
      <c r="A3" s="149" t="s">
        <v>97</v>
      </c>
      <c r="B3" s="150"/>
      <c r="C3" s="150"/>
      <c r="D3" s="150"/>
      <c r="E3" s="150"/>
      <c r="F3" s="150"/>
      <c r="G3" s="150"/>
      <c r="H3" s="150"/>
      <c r="I3" s="150"/>
      <c r="V3" s="3"/>
    </row>
    <row r="4" spans="1:22" x14ac:dyDescent="0.2">
      <c r="A4" s="149" t="s">
        <v>21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V4" s="3"/>
    </row>
    <row r="5" spans="1:22" x14ac:dyDescent="0.2">
      <c r="A5" s="149" t="s">
        <v>25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2"/>
      <c r="M5" s="2"/>
      <c r="N5" s="7"/>
      <c r="O5" s="161" t="s">
        <v>23</v>
      </c>
      <c r="P5" s="162"/>
      <c r="Q5" s="163" t="s">
        <v>22</v>
      </c>
      <c r="R5" s="164"/>
      <c r="S5" s="165"/>
      <c r="T5" s="163" t="s">
        <v>24</v>
      </c>
      <c r="U5" s="164"/>
      <c r="V5" s="166"/>
    </row>
    <row r="6" spans="1:22" ht="13.5" thickBot="1" x14ac:dyDescent="0.25">
      <c r="A6" s="167" t="s">
        <v>19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4"/>
      <c r="N6" s="32"/>
      <c r="O6" s="169">
        <v>43709</v>
      </c>
      <c r="P6" s="170"/>
      <c r="Q6" s="171" t="s">
        <v>88</v>
      </c>
      <c r="R6" s="170"/>
      <c r="S6" s="170"/>
      <c r="T6" s="172">
        <v>22</v>
      </c>
      <c r="U6" s="173"/>
      <c r="V6" s="174"/>
    </row>
    <row r="7" spans="1:22" ht="24" customHeight="1" thickBo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7"/>
      <c r="O7" s="1"/>
      <c r="P7" s="1"/>
      <c r="Q7" s="1"/>
      <c r="R7" s="1"/>
      <c r="S7" s="8"/>
      <c r="T7" s="1"/>
      <c r="U7" s="1"/>
      <c r="V7" s="1"/>
    </row>
    <row r="8" spans="1:22" ht="13.15" customHeight="1" thickBot="1" x14ac:dyDescent="0.25">
      <c r="A8" s="151" t="s">
        <v>34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3"/>
    </row>
    <row r="9" spans="1:22" ht="30.6" customHeight="1" thickBot="1" x14ac:dyDescent="0.25">
      <c r="A9" s="4" t="s">
        <v>26</v>
      </c>
      <c r="B9" s="154" t="s">
        <v>27</v>
      </c>
      <c r="C9" s="155"/>
      <c r="D9" s="156"/>
      <c r="E9" s="154" t="s">
        <v>28</v>
      </c>
      <c r="F9" s="156"/>
      <c r="G9" s="154" t="s">
        <v>29</v>
      </c>
      <c r="H9" s="155"/>
      <c r="I9" s="155"/>
      <c r="J9" s="156"/>
      <c r="K9" s="154" t="s">
        <v>30</v>
      </c>
      <c r="L9" s="156"/>
      <c r="M9" s="154" t="s">
        <v>33</v>
      </c>
      <c r="N9" s="156"/>
      <c r="O9" s="157" t="s">
        <v>31</v>
      </c>
      <c r="P9" s="158"/>
      <c r="Q9" s="157" t="s">
        <v>43</v>
      </c>
      <c r="R9" s="159"/>
      <c r="S9" s="158"/>
      <c r="T9" s="157" t="s">
        <v>32</v>
      </c>
      <c r="U9" s="159"/>
      <c r="V9" s="160"/>
    </row>
    <row r="10" spans="1:22" ht="13.15" customHeight="1" x14ac:dyDescent="0.2">
      <c r="A10" s="5">
        <v>1</v>
      </c>
      <c r="B10" s="175"/>
      <c r="C10" s="176"/>
      <c r="D10" s="177"/>
      <c r="E10" s="175"/>
      <c r="F10" s="177"/>
      <c r="G10" s="178" t="s">
        <v>37</v>
      </c>
      <c r="H10" s="179"/>
      <c r="I10" s="179"/>
      <c r="J10" s="180"/>
      <c r="K10" s="175"/>
      <c r="L10" s="177"/>
      <c r="M10" s="175"/>
      <c r="N10" s="177"/>
      <c r="O10" s="175"/>
      <c r="P10" s="177"/>
      <c r="Q10" s="181"/>
      <c r="R10" s="182"/>
      <c r="S10" s="183"/>
      <c r="T10" s="184"/>
      <c r="U10" s="185"/>
      <c r="V10" s="186"/>
    </row>
    <row r="11" spans="1:22" ht="13.15" customHeight="1" x14ac:dyDescent="0.2">
      <c r="A11" s="6" t="s">
        <v>45</v>
      </c>
      <c r="B11" s="88" t="s">
        <v>2</v>
      </c>
      <c r="C11" s="89"/>
      <c r="D11" s="90"/>
      <c r="E11" s="93">
        <v>99814</v>
      </c>
      <c r="F11" s="94"/>
      <c r="G11" s="88" t="s">
        <v>3</v>
      </c>
      <c r="H11" s="89"/>
      <c r="I11" s="89"/>
      <c r="J11" s="90"/>
      <c r="K11" s="93" t="s">
        <v>0</v>
      </c>
      <c r="L11" s="94"/>
      <c r="M11" s="135">
        <v>218.7</v>
      </c>
      <c r="N11" s="136"/>
      <c r="O11" s="101"/>
      <c r="P11" s="102"/>
      <c r="Q11" s="103">
        <f>((O11*($T$6/100))+O11)</f>
        <v>0</v>
      </c>
      <c r="R11" s="104"/>
      <c r="S11" s="105"/>
      <c r="T11" s="85">
        <f>Q11*M11</f>
        <v>0</v>
      </c>
      <c r="U11" s="86"/>
      <c r="V11" s="87"/>
    </row>
    <row r="12" spans="1:22" ht="21.6" customHeight="1" x14ac:dyDescent="0.2">
      <c r="A12" s="6" t="s">
        <v>46</v>
      </c>
      <c r="B12" s="88" t="s">
        <v>2</v>
      </c>
      <c r="C12" s="89"/>
      <c r="D12" s="90"/>
      <c r="E12" s="93">
        <v>78472</v>
      </c>
      <c r="F12" s="94"/>
      <c r="G12" s="88" t="s">
        <v>47</v>
      </c>
      <c r="H12" s="89"/>
      <c r="I12" s="89"/>
      <c r="J12" s="90"/>
      <c r="K12" s="93" t="s">
        <v>12</v>
      </c>
      <c r="L12" s="94"/>
      <c r="M12" s="135">
        <f>M11</f>
        <v>218.7</v>
      </c>
      <c r="N12" s="136"/>
      <c r="O12" s="101"/>
      <c r="P12" s="102"/>
      <c r="Q12" s="103">
        <f>((O12*($T$6/100))+O12)</f>
        <v>0</v>
      </c>
      <c r="R12" s="104"/>
      <c r="S12" s="105"/>
      <c r="T12" s="85">
        <f>Q12*M12</f>
        <v>0</v>
      </c>
      <c r="U12" s="86"/>
      <c r="V12" s="87"/>
    </row>
    <row r="13" spans="1:22" x14ac:dyDescent="0.2">
      <c r="A13" s="110" t="s">
        <v>35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2"/>
      <c r="T13" s="113">
        <f>SUM(T11:V12)</f>
        <v>0</v>
      </c>
      <c r="U13" s="114"/>
      <c r="V13" s="115"/>
    </row>
    <row r="14" spans="1:22" x14ac:dyDescent="0.2">
      <c r="A14" s="9">
        <v>2</v>
      </c>
      <c r="B14" s="116"/>
      <c r="C14" s="117"/>
      <c r="D14" s="118"/>
      <c r="E14" s="116"/>
      <c r="F14" s="118"/>
      <c r="G14" s="119" t="s">
        <v>34</v>
      </c>
      <c r="H14" s="120"/>
      <c r="I14" s="120"/>
      <c r="J14" s="121"/>
      <c r="K14" s="116"/>
      <c r="L14" s="118"/>
      <c r="M14" s="122"/>
      <c r="N14" s="123"/>
      <c r="O14" s="116"/>
      <c r="P14" s="118"/>
      <c r="Q14" s="124"/>
      <c r="R14" s="125"/>
      <c r="S14" s="126"/>
      <c r="T14" s="132"/>
      <c r="U14" s="133"/>
      <c r="V14" s="134"/>
    </row>
    <row r="15" spans="1:22" ht="13.15" customHeight="1" x14ac:dyDescent="0.2">
      <c r="A15" s="9" t="s">
        <v>48</v>
      </c>
      <c r="B15" s="15"/>
      <c r="C15" s="16"/>
      <c r="D15" s="17"/>
      <c r="E15" s="15"/>
      <c r="F15" s="17"/>
      <c r="G15" s="119" t="s">
        <v>49</v>
      </c>
      <c r="H15" s="187"/>
      <c r="I15" s="187"/>
      <c r="J15" s="188"/>
      <c r="K15" s="15"/>
      <c r="L15" s="17"/>
      <c r="M15" s="21"/>
      <c r="N15" s="22"/>
      <c r="O15" s="15"/>
      <c r="P15" s="17"/>
      <c r="Q15" s="23"/>
      <c r="R15" s="24"/>
      <c r="S15" s="25"/>
      <c r="T15" s="26"/>
      <c r="U15" s="27"/>
      <c r="V15" s="28"/>
    </row>
    <row r="16" spans="1:22" x14ac:dyDescent="0.2">
      <c r="A16" s="6" t="s">
        <v>4</v>
      </c>
      <c r="B16" s="88" t="s">
        <v>2</v>
      </c>
      <c r="C16" s="89"/>
      <c r="D16" s="90"/>
      <c r="E16" s="91">
        <v>72943</v>
      </c>
      <c r="F16" s="92"/>
      <c r="G16" s="88" t="s">
        <v>5</v>
      </c>
      <c r="H16" s="89"/>
      <c r="I16" s="89"/>
      <c r="J16" s="90"/>
      <c r="K16" s="93" t="s">
        <v>0</v>
      </c>
      <c r="L16" s="94"/>
      <c r="M16" s="135">
        <v>218.7</v>
      </c>
      <c r="N16" s="136"/>
      <c r="O16" s="101"/>
      <c r="P16" s="102"/>
      <c r="Q16" s="103">
        <f t="shared" ref="Q16:Q17" si="0">((O16*($T$6/100))+O16)</f>
        <v>0</v>
      </c>
      <c r="R16" s="104"/>
      <c r="S16" s="105"/>
      <c r="T16" s="85">
        <f>Q16*M16</f>
        <v>0</v>
      </c>
      <c r="U16" s="86"/>
      <c r="V16" s="87"/>
    </row>
    <row r="17" spans="1:22" ht="33" customHeight="1" x14ac:dyDescent="0.2">
      <c r="A17" s="6" t="s">
        <v>52</v>
      </c>
      <c r="B17" s="88" t="s">
        <v>156</v>
      </c>
      <c r="C17" s="89"/>
      <c r="D17" s="90"/>
      <c r="E17" s="144">
        <v>1</v>
      </c>
      <c r="F17" s="145"/>
      <c r="G17" s="88" t="s">
        <v>50</v>
      </c>
      <c r="H17" s="89"/>
      <c r="I17" s="89"/>
      <c r="J17" s="90"/>
      <c r="K17" s="93" t="s">
        <v>6</v>
      </c>
      <c r="L17" s="94"/>
      <c r="M17" s="101">
        <f>M16*0.04</f>
        <v>8.7479999999999993</v>
      </c>
      <c r="N17" s="102"/>
      <c r="O17" s="101"/>
      <c r="P17" s="102"/>
      <c r="Q17" s="103">
        <f t="shared" si="0"/>
        <v>0</v>
      </c>
      <c r="R17" s="104"/>
      <c r="S17" s="105"/>
      <c r="T17" s="85">
        <f>Q17*M17</f>
        <v>0</v>
      </c>
      <c r="U17" s="86"/>
      <c r="V17" s="87"/>
    </row>
    <row r="18" spans="1:22" ht="13.15" customHeight="1" x14ac:dyDescent="0.2">
      <c r="A18" s="9" t="s">
        <v>53</v>
      </c>
      <c r="B18" s="15"/>
      <c r="C18" s="16"/>
      <c r="D18" s="17"/>
      <c r="E18" s="15"/>
      <c r="F18" s="17"/>
      <c r="G18" s="119" t="s">
        <v>54</v>
      </c>
      <c r="H18" s="187"/>
      <c r="I18" s="187"/>
      <c r="J18" s="188"/>
      <c r="K18" s="15"/>
      <c r="L18" s="17"/>
      <c r="M18" s="21"/>
      <c r="N18" s="22"/>
      <c r="O18" s="15"/>
      <c r="P18" s="17"/>
      <c r="Q18" s="23"/>
      <c r="R18" s="24"/>
      <c r="S18" s="25"/>
      <c r="T18" s="26"/>
      <c r="U18" s="27"/>
      <c r="V18" s="28"/>
    </row>
    <row r="19" spans="1:22" ht="21.6" customHeight="1" x14ac:dyDescent="0.2">
      <c r="A19" s="6" t="s">
        <v>55</v>
      </c>
      <c r="B19" s="88" t="s">
        <v>2</v>
      </c>
      <c r="C19" s="89"/>
      <c r="D19" s="90"/>
      <c r="E19" s="91">
        <v>93593</v>
      </c>
      <c r="F19" s="92"/>
      <c r="G19" s="88" t="s">
        <v>8</v>
      </c>
      <c r="H19" s="89"/>
      <c r="I19" s="89"/>
      <c r="J19" s="90"/>
      <c r="K19" s="93" t="s">
        <v>9</v>
      </c>
      <c r="L19" s="94"/>
      <c r="M19" s="135">
        <f>M17*65</f>
        <v>568.62</v>
      </c>
      <c r="N19" s="136"/>
      <c r="O19" s="101"/>
      <c r="P19" s="102"/>
      <c r="Q19" s="103">
        <f>((O19*($T$6/100))+O19)</f>
        <v>0</v>
      </c>
      <c r="R19" s="104"/>
      <c r="S19" s="105"/>
      <c r="T19" s="85">
        <f>Q19*M19</f>
        <v>0</v>
      </c>
      <c r="U19" s="86"/>
      <c r="V19" s="87"/>
    </row>
    <row r="20" spans="1:22" ht="21" customHeight="1" x14ac:dyDescent="0.2">
      <c r="A20" s="6" t="s">
        <v>56</v>
      </c>
      <c r="B20" s="137" t="s">
        <v>2</v>
      </c>
      <c r="C20" s="138"/>
      <c r="D20" s="139"/>
      <c r="E20" s="140">
        <v>72891</v>
      </c>
      <c r="F20" s="141"/>
      <c r="G20" s="137" t="s">
        <v>57</v>
      </c>
      <c r="H20" s="138"/>
      <c r="I20" s="138"/>
      <c r="J20" s="139"/>
      <c r="K20" s="93" t="s">
        <v>58</v>
      </c>
      <c r="L20" s="94"/>
      <c r="M20" s="135">
        <f>M17</f>
        <v>8.7479999999999993</v>
      </c>
      <c r="N20" s="136"/>
      <c r="O20" s="101"/>
      <c r="P20" s="102"/>
      <c r="Q20" s="103">
        <f t="shared" ref="Q20" si="1">((O20*($T$6/100))+O20)</f>
        <v>0</v>
      </c>
      <c r="R20" s="104"/>
      <c r="S20" s="105"/>
      <c r="T20" s="85">
        <f>Q20*M20</f>
        <v>0</v>
      </c>
      <c r="U20" s="86"/>
      <c r="V20" s="87"/>
    </row>
    <row r="21" spans="1:22" ht="13.15" customHeight="1" x14ac:dyDescent="0.2">
      <c r="A21" s="110" t="s">
        <v>36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2"/>
      <c r="T21" s="113">
        <f>SUM(T16:V20)</f>
        <v>0</v>
      </c>
      <c r="U21" s="114"/>
      <c r="V21" s="115"/>
    </row>
    <row r="22" spans="1:22" x14ac:dyDescent="0.2">
      <c r="A22" s="9">
        <v>3</v>
      </c>
      <c r="B22" s="116"/>
      <c r="C22" s="117"/>
      <c r="D22" s="118"/>
      <c r="E22" s="116"/>
      <c r="F22" s="118"/>
      <c r="G22" s="119" t="s">
        <v>38</v>
      </c>
      <c r="H22" s="117"/>
      <c r="I22" s="117"/>
      <c r="J22" s="118"/>
      <c r="K22" s="116"/>
      <c r="L22" s="118"/>
      <c r="M22" s="122"/>
      <c r="N22" s="123"/>
      <c r="O22" s="116"/>
      <c r="P22" s="118"/>
      <c r="Q22" s="124"/>
      <c r="R22" s="125"/>
      <c r="S22" s="126"/>
      <c r="T22" s="132"/>
      <c r="U22" s="133"/>
      <c r="V22" s="134"/>
    </row>
    <row r="23" spans="1:22" ht="22.15" customHeight="1" x14ac:dyDescent="0.2">
      <c r="A23" s="6" t="s">
        <v>42</v>
      </c>
      <c r="B23" s="88" t="s">
        <v>2</v>
      </c>
      <c r="C23" s="89"/>
      <c r="D23" s="90"/>
      <c r="E23" s="91">
        <v>72947</v>
      </c>
      <c r="F23" s="92"/>
      <c r="G23" s="88" t="s">
        <v>11</v>
      </c>
      <c r="H23" s="89"/>
      <c r="I23" s="89"/>
      <c r="J23" s="90"/>
      <c r="K23" s="93" t="s">
        <v>0</v>
      </c>
      <c r="L23" s="189"/>
      <c r="M23" s="190">
        <v>6.48</v>
      </c>
      <c r="N23" s="190"/>
      <c r="O23" s="190"/>
      <c r="P23" s="190"/>
      <c r="Q23" s="103">
        <f t="shared" ref="Q23" si="2">((O23*($T$6/100))+O23)</f>
        <v>0</v>
      </c>
      <c r="R23" s="104"/>
      <c r="S23" s="105"/>
      <c r="T23" s="86">
        <f>Q23*M23</f>
        <v>0</v>
      </c>
      <c r="U23" s="86"/>
      <c r="V23" s="87"/>
    </row>
    <row r="24" spans="1:22" x14ac:dyDescent="0.2">
      <c r="A24" s="9" t="s">
        <v>61</v>
      </c>
      <c r="B24" s="116"/>
      <c r="C24" s="117"/>
      <c r="D24" s="118"/>
      <c r="E24" s="116"/>
      <c r="F24" s="118"/>
      <c r="G24" s="119" t="s">
        <v>39</v>
      </c>
      <c r="H24" s="117"/>
      <c r="I24" s="117"/>
      <c r="J24" s="118"/>
      <c r="K24" s="116"/>
      <c r="L24" s="118"/>
      <c r="M24" s="122"/>
      <c r="N24" s="123"/>
      <c r="O24" s="116"/>
      <c r="P24" s="118"/>
      <c r="Q24" s="124"/>
      <c r="R24" s="125"/>
      <c r="S24" s="126"/>
      <c r="T24" s="132"/>
      <c r="U24" s="133"/>
      <c r="V24" s="134"/>
    </row>
    <row r="25" spans="1:22" x14ac:dyDescent="0.2">
      <c r="A25" s="6" t="s">
        <v>66</v>
      </c>
      <c r="B25" s="88" t="s">
        <v>62</v>
      </c>
      <c r="C25" s="89"/>
      <c r="D25" s="90"/>
      <c r="E25" s="93">
        <v>7264</v>
      </c>
      <c r="F25" s="94"/>
      <c r="G25" s="88" t="s">
        <v>63</v>
      </c>
      <c r="H25" s="130"/>
      <c r="I25" s="130"/>
      <c r="J25" s="131"/>
      <c r="K25" s="93" t="s">
        <v>12</v>
      </c>
      <c r="L25" s="94"/>
      <c r="M25" s="101">
        <v>0.2</v>
      </c>
      <c r="N25" s="102"/>
      <c r="O25" s="101"/>
      <c r="P25" s="102"/>
      <c r="Q25" s="103">
        <f>((O25*($T$6/100))+O25)</f>
        <v>0</v>
      </c>
      <c r="R25" s="104"/>
      <c r="S25" s="105"/>
      <c r="T25" s="85">
        <f t="shared" ref="T25:T29" si="3">Q25*M25</f>
        <v>0</v>
      </c>
      <c r="U25" s="86"/>
      <c r="V25" s="87"/>
    </row>
    <row r="26" spans="1:22" ht="22.15" customHeight="1" x14ac:dyDescent="0.2">
      <c r="A26" s="6" t="s">
        <v>67</v>
      </c>
      <c r="B26" s="88" t="s">
        <v>64</v>
      </c>
      <c r="C26" s="89"/>
      <c r="D26" s="90"/>
      <c r="E26" s="93">
        <v>7696</v>
      </c>
      <c r="F26" s="94"/>
      <c r="G26" s="88" t="s">
        <v>65</v>
      </c>
      <c r="H26" s="130"/>
      <c r="I26" s="130"/>
      <c r="J26" s="131"/>
      <c r="K26" s="93" t="s">
        <v>71</v>
      </c>
      <c r="L26" s="94"/>
      <c r="M26" s="101">
        <v>2.7</v>
      </c>
      <c r="N26" s="102"/>
      <c r="O26" s="101"/>
      <c r="P26" s="102"/>
      <c r="Q26" s="103">
        <f t="shared" ref="Q26:Q29" si="4">((O26*($T$6/100))+O26)</f>
        <v>0</v>
      </c>
      <c r="R26" s="104"/>
      <c r="S26" s="105"/>
      <c r="T26" s="85">
        <f t="shared" si="3"/>
        <v>0</v>
      </c>
      <c r="U26" s="86"/>
      <c r="V26" s="87"/>
    </row>
    <row r="27" spans="1:22" ht="22.15" customHeight="1" x14ac:dyDescent="0.2">
      <c r="A27" s="6" t="s">
        <v>68</v>
      </c>
      <c r="B27" s="88" t="s">
        <v>2</v>
      </c>
      <c r="C27" s="89"/>
      <c r="D27" s="90"/>
      <c r="E27" s="91">
        <v>96522</v>
      </c>
      <c r="F27" s="92"/>
      <c r="G27" s="88" t="s">
        <v>13</v>
      </c>
      <c r="H27" s="89"/>
      <c r="I27" s="89"/>
      <c r="J27" s="90"/>
      <c r="K27" s="93" t="s">
        <v>14</v>
      </c>
      <c r="L27" s="94"/>
      <c r="M27" s="101">
        <v>4.4999999999999998E-2</v>
      </c>
      <c r="N27" s="102"/>
      <c r="O27" s="101"/>
      <c r="P27" s="102"/>
      <c r="Q27" s="103">
        <f t="shared" si="4"/>
        <v>0</v>
      </c>
      <c r="R27" s="104"/>
      <c r="S27" s="105"/>
      <c r="T27" s="85">
        <f t="shared" si="3"/>
        <v>0</v>
      </c>
      <c r="U27" s="86"/>
      <c r="V27" s="87"/>
    </row>
    <row r="28" spans="1:22" ht="22.15" customHeight="1" x14ac:dyDescent="0.2">
      <c r="A28" s="6" t="s">
        <v>69</v>
      </c>
      <c r="B28" s="88" t="s">
        <v>2</v>
      </c>
      <c r="C28" s="89"/>
      <c r="D28" s="90"/>
      <c r="E28" s="91">
        <v>94965</v>
      </c>
      <c r="F28" s="92"/>
      <c r="G28" s="88" t="s">
        <v>15</v>
      </c>
      <c r="H28" s="89"/>
      <c r="I28" s="89"/>
      <c r="J28" s="90"/>
      <c r="K28" s="93" t="s">
        <v>14</v>
      </c>
      <c r="L28" s="94"/>
      <c r="M28" s="101">
        <f>M27</f>
        <v>4.4999999999999998E-2</v>
      </c>
      <c r="N28" s="102"/>
      <c r="O28" s="101"/>
      <c r="P28" s="102"/>
      <c r="Q28" s="103">
        <f t="shared" si="4"/>
        <v>0</v>
      </c>
      <c r="R28" s="104"/>
      <c r="S28" s="105"/>
      <c r="T28" s="85">
        <f t="shared" si="3"/>
        <v>0</v>
      </c>
      <c r="U28" s="86"/>
      <c r="V28" s="87"/>
    </row>
    <row r="29" spans="1:22" x14ac:dyDescent="0.2">
      <c r="A29" s="6" t="s">
        <v>70</v>
      </c>
      <c r="B29" s="88" t="s">
        <v>2</v>
      </c>
      <c r="C29" s="89"/>
      <c r="D29" s="90"/>
      <c r="E29" s="88" t="s">
        <v>16</v>
      </c>
      <c r="F29" s="90"/>
      <c r="G29" s="88" t="s">
        <v>17</v>
      </c>
      <c r="H29" s="89"/>
      <c r="I29" s="89"/>
      <c r="J29" s="90"/>
      <c r="K29" s="93" t="s">
        <v>14</v>
      </c>
      <c r="L29" s="94"/>
      <c r="M29" s="101">
        <f>M27</f>
        <v>4.4999999999999998E-2</v>
      </c>
      <c r="N29" s="102"/>
      <c r="O29" s="101"/>
      <c r="P29" s="102"/>
      <c r="Q29" s="103">
        <f t="shared" si="4"/>
        <v>0</v>
      </c>
      <c r="R29" s="104"/>
      <c r="S29" s="105"/>
      <c r="T29" s="85">
        <f t="shared" si="3"/>
        <v>0</v>
      </c>
      <c r="U29" s="86"/>
      <c r="V29" s="87"/>
    </row>
    <row r="30" spans="1:22" x14ac:dyDescent="0.2">
      <c r="A30" s="110" t="s">
        <v>40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91"/>
      <c r="N30" s="191"/>
      <c r="O30" s="191"/>
      <c r="P30" s="191"/>
      <c r="Q30" s="191"/>
      <c r="R30" s="191"/>
      <c r="S30" s="192"/>
      <c r="T30" s="113">
        <f>SUM(T23:V29)</f>
        <v>0</v>
      </c>
      <c r="U30" s="114"/>
      <c r="V30" s="115"/>
    </row>
    <row r="31" spans="1:22" ht="13.15" customHeight="1" x14ac:dyDescent="0.2">
      <c r="A31" s="110" t="s">
        <v>32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2"/>
      <c r="T31" s="113">
        <f>T30+T21+T13</f>
        <v>0</v>
      </c>
      <c r="U31" s="114"/>
      <c r="V31" s="115"/>
    </row>
    <row r="32" spans="1:22" x14ac:dyDescent="0.2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</row>
    <row r="33" spans="1:22" x14ac:dyDescent="0.2">
      <c r="A33" s="106" t="s">
        <v>18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8"/>
    </row>
    <row r="34" spans="1:22" x14ac:dyDescent="0.2">
      <c r="A34" s="97" t="s">
        <v>98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9"/>
    </row>
    <row r="35" spans="1:22" x14ac:dyDescent="0.2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2" ht="13.15" customHeight="1" x14ac:dyDescent="0.2">
      <c r="A36" s="100" t="s">
        <v>124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</row>
    <row r="37" spans="1:22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3"/>
      <c r="O37" s="33"/>
      <c r="P37" s="33"/>
      <c r="Q37" s="33"/>
      <c r="R37" s="33"/>
      <c r="S37" s="29"/>
      <c r="T37" s="29"/>
      <c r="U37" s="29"/>
      <c r="V37" s="29"/>
    </row>
    <row r="38" spans="1:22" ht="26.45" customHeight="1" x14ac:dyDescent="0.2">
      <c r="A38" s="11"/>
      <c r="B38" s="30"/>
      <c r="C38" s="95"/>
      <c r="D38" s="95"/>
      <c r="E38" s="95"/>
      <c r="F38" s="95"/>
      <c r="G38" s="30"/>
      <c r="H38" s="30"/>
      <c r="I38" s="30"/>
      <c r="J38" s="31"/>
      <c r="K38" s="30"/>
      <c r="L38" s="30"/>
      <c r="M38" s="30"/>
      <c r="N38" s="109"/>
      <c r="O38" s="109"/>
      <c r="P38" s="109"/>
      <c r="Q38" s="109"/>
      <c r="R38" s="109"/>
      <c r="S38" s="30"/>
      <c r="T38" s="30"/>
      <c r="U38" s="30"/>
      <c r="V38" s="30"/>
    </row>
  </sheetData>
  <mergeCells count="165">
    <mergeCell ref="B22:D22"/>
    <mergeCell ref="E22:F22"/>
    <mergeCell ref="G22:J22"/>
    <mergeCell ref="K22:L22"/>
    <mergeCell ref="M22:N22"/>
    <mergeCell ref="O22:P22"/>
    <mergeCell ref="Q22:S22"/>
    <mergeCell ref="T22:V22"/>
    <mergeCell ref="A31:S31"/>
    <mergeCell ref="T31:V31"/>
    <mergeCell ref="B23:D23"/>
    <mergeCell ref="E23:F23"/>
    <mergeCell ref="G23:J23"/>
    <mergeCell ref="K23:L23"/>
    <mergeCell ref="M23:N23"/>
    <mergeCell ref="O23:P23"/>
    <mergeCell ref="Q23:S23"/>
    <mergeCell ref="T23:V23"/>
    <mergeCell ref="A30:S30"/>
    <mergeCell ref="T30:V30"/>
    <mergeCell ref="B24:D24"/>
    <mergeCell ref="E24:F24"/>
    <mergeCell ref="G24:J24"/>
    <mergeCell ref="K24:L24"/>
    <mergeCell ref="A1:V1"/>
    <mergeCell ref="A2:I2"/>
    <mergeCell ref="A3:I3"/>
    <mergeCell ref="A4:M4"/>
    <mergeCell ref="B9:D9"/>
    <mergeCell ref="E9:F9"/>
    <mergeCell ref="G9:J9"/>
    <mergeCell ref="K9:L9"/>
    <mergeCell ref="M9:N9"/>
    <mergeCell ref="O9:P9"/>
    <mergeCell ref="Q9:S9"/>
    <mergeCell ref="T9:V9"/>
    <mergeCell ref="A5:K5"/>
    <mergeCell ref="O5:P5"/>
    <mergeCell ref="Q5:S5"/>
    <mergeCell ref="T5:V5"/>
    <mergeCell ref="A6:L6"/>
    <mergeCell ref="O6:P6"/>
    <mergeCell ref="Q6:S6"/>
    <mergeCell ref="T6:V6"/>
    <mergeCell ref="A8:V8"/>
    <mergeCell ref="T10:V10"/>
    <mergeCell ref="B11:D11"/>
    <mergeCell ref="E11:F11"/>
    <mergeCell ref="G11:J11"/>
    <mergeCell ref="K11:L11"/>
    <mergeCell ref="M11:N11"/>
    <mergeCell ref="O11:P11"/>
    <mergeCell ref="Q11:S11"/>
    <mergeCell ref="T11:V11"/>
    <mergeCell ref="B10:D10"/>
    <mergeCell ref="E10:F10"/>
    <mergeCell ref="G10:J10"/>
    <mergeCell ref="K10:L10"/>
    <mergeCell ref="M10:N10"/>
    <mergeCell ref="O10:P10"/>
    <mergeCell ref="Q10:S10"/>
    <mergeCell ref="B12:D12"/>
    <mergeCell ref="E12:F12"/>
    <mergeCell ref="G12:J12"/>
    <mergeCell ref="K12:L12"/>
    <mergeCell ref="M12:N12"/>
    <mergeCell ref="O12:P12"/>
    <mergeCell ref="Q12:S12"/>
    <mergeCell ref="T12:V12"/>
    <mergeCell ref="T13:V13"/>
    <mergeCell ref="A13:S13"/>
    <mergeCell ref="B14:D14"/>
    <mergeCell ref="E14:F14"/>
    <mergeCell ref="G14:J14"/>
    <mergeCell ref="K14:L14"/>
    <mergeCell ref="M14:N14"/>
    <mergeCell ref="O14:P14"/>
    <mergeCell ref="Q14:S14"/>
    <mergeCell ref="T14:V14"/>
    <mergeCell ref="B16:D16"/>
    <mergeCell ref="E16:F16"/>
    <mergeCell ref="G16:J16"/>
    <mergeCell ref="K16:L16"/>
    <mergeCell ref="M16:N16"/>
    <mergeCell ref="O16:P16"/>
    <mergeCell ref="G15:J15"/>
    <mergeCell ref="Q16:S16"/>
    <mergeCell ref="T16:V16"/>
    <mergeCell ref="T17:V17"/>
    <mergeCell ref="G18:J18"/>
    <mergeCell ref="B17:D17"/>
    <mergeCell ref="E17:F17"/>
    <mergeCell ref="G17:J17"/>
    <mergeCell ref="K17:L17"/>
    <mergeCell ref="M17:N17"/>
    <mergeCell ref="O17:P17"/>
    <mergeCell ref="Q17:S17"/>
    <mergeCell ref="Q19:S19"/>
    <mergeCell ref="T19:V19"/>
    <mergeCell ref="T20:V20"/>
    <mergeCell ref="A21:S21"/>
    <mergeCell ref="T21:V21"/>
    <mergeCell ref="B19:D19"/>
    <mergeCell ref="E19:F19"/>
    <mergeCell ref="G19:J19"/>
    <mergeCell ref="K19:L19"/>
    <mergeCell ref="M19:N19"/>
    <mergeCell ref="O19:P19"/>
    <mergeCell ref="B20:D20"/>
    <mergeCell ref="E20:F20"/>
    <mergeCell ref="G20:J20"/>
    <mergeCell ref="K20:L20"/>
    <mergeCell ref="M20:N20"/>
    <mergeCell ref="O20:P20"/>
    <mergeCell ref="Q20:S20"/>
    <mergeCell ref="T24:V24"/>
    <mergeCell ref="B25:D25"/>
    <mergeCell ref="E25:F25"/>
    <mergeCell ref="G25:J25"/>
    <mergeCell ref="K25:L25"/>
    <mergeCell ref="M25:N25"/>
    <mergeCell ref="O25:P25"/>
    <mergeCell ref="Q25:S25"/>
    <mergeCell ref="T25:V25"/>
    <mergeCell ref="M24:N24"/>
    <mergeCell ref="O24:P24"/>
    <mergeCell ref="Q24:S24"/>
    <mergeCell ref="B26:D26"/>
    <mergeCell ref="E26:F26"/>
    <mergeCell ref="G26:J26"/>
    <mergeCell ref="K26:L26"/>
    <mergeCell ref="M26:N26"/>
    <mergeCell ref="O26:P26"/>
    <mergeCell ref="Q26:S26"/>
    <mergeCell ref="T26:V26"/>
    <mergeCell ref="B27:D27"/>
    <mergeCell ref="E27:F27"/>
    <mergeCell ref="G27:J27"/>
    <mergeCell ref="K27:L27"/>
    <mergeCell ref="M27:N27"/>
    <mergeCell ref="O27:P27"/>
    <mergeCell ref="Q27:S27"/>
    <mergeCell ref="T27:V27"/>
    <mergeCell ref="A34:V34"/>
    <mergeCell ref="N38:R38"/>
    <mergeCell ref="B28:D28"/>
    <mergeCell ref="E28:F28"/>
    <mergeCell ref="G28:J28"/>
    <mergeCell ref="K28:L28"/>
    <mergeCell ref="M28:N28"/>
    <mergeCell ref="O28:P28"/>
    <mergeCell ref="Q28:S28"/>
    <mergeCell ref="T28:V28"/>
    <mergeCell ref="B29:D29"/>
    <mergeCell ref="E29:F29"/>
    <mergeCell ref="G29:J29"/>
    <mergeCell ref="K29:L29"/>
    <mergeCell ref="M29:N29"/>
    <mergeCell ref="O29:P29"/>
    <mergeCell ref="Q29:S29"/>
    <mergeCell ref="T29:V29"/>
    <mergeCell ref="A32:V32"/>
    <mergeCell ref="A33:V33"/>
    <mergeCell ref="A36:V36"/>
    <mergeCell ref="C38:F38"/>
  </mergeCells>
  <pageMargins left="0.511811024" right="0.511811024" top="0.78740157499999996" bottom="0.78740157499999996" header="0.31496062000000002" footer="0.31496062000000002"/>
  <pageSetup paperSize="9" fitToHeight="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6"/>
  <sheetViews>
    <sheetView workbookViewId="0">
      <selection activeCell="F25" sqref="C25:P28"/>
    </sheetView>
  </sheetViews>
  <sheetFormatPr defaultRowHeight="12.75" x14ac:dyDescent="0.2"/>
  <cols>
    <col min="5" max="5" width="11.1640625" customWidth="1"/>
    <col min="8" max="8" width="10.5" customWidth="1"/>
    <col min="9" max="9" width="12" customWidth="1"/>
  </cols>
  <sheetData>
    <row r="1" spans="1:17" ht="16.5" thickBot="1" x14ac:dyDescent="0.25">
      <c r="A1" s="146" t="s">
        <v>103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8"/>
    </row>
    <row r="2" spans="1:17" x14ac:dyDescent="0.2">
      <c r="A2" s="149" t="s">
        <v>20</v>
      </c>
      <c r="B2" s="150"/>
      <c r="C2" s="150"/>
      <c r="D2" s="150"/>
      <c r="E2" s="150"/>
      <c r="F2" s="150"/>
      <c r="G2" s="150"/>
      <c r="H2" s="150"/>
      <c r="I2" s="150"/>
      <c r="Q2" s="3"/>
    </row>
    <row r="3" spans="1:17" x14ac:dyDescent="0.2">
      <c r="A3" s="149" t="s">
        <v>117</v>
      </c>
      <c r="B3" s="150"/>
      <c r="C3" s="150"/>
      <c r="D3" s="150"/>
      <c r="E3" s="150"/>
      <c r="F3" s="150"/>
      <c r="G3" s="150"/>
      <c r="H3" s="150"/>
      <c r="I3" s="150"/>
      <c r="Q3" s="3"/>
    </row>
    <row r="4" spans="1:17" x14ac:dyDescent="0.2">
      <c r="A4" s="149" t="s">
        <v>21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Q4" s="3"/>
    </row>
    <row r="5" spans="1:17" ht="13.15" customHeight="1" x14ac:dyDescent="0.2">
      <c r="A5" s="39" t="s">
        <v>25</v>
      </c>
      <c r="B5" s="40"/>
      <c r="C5" s="40"/>
      <c r="D5" s="40"/>
      <c r="E5" s="40"/>
      <c r="F5" s="40"/>
      <c r="G5" s="40"/>
      <c r="H5" s="40"/>
      <c r="I5" s="40"/>
      <c r="J5" s="51"/>
      <c r="K5" s="51"/>
      <c r="L5" s="161" t="s">
        <v>23</v>
      </c>
      <c r="M5" s="193"/>
      <c r="N5" s="194"/>
      <c r="O5" s="163" t="s">
        <v>24</v>
      </c>
      <c r="P5" s="164"/>
      <c r="Q5" s="166"/>
    </row>
    <row r="6" spans="1:17" ht="13.5" thickBot="1" x14ac:dyDescent="0.25">
      <c r="A6" s="41" t="s">
        <v>19</v>
      </c>
      <c r="B6" s="42"/>
      <c r="C6" s="42"/>
      <c r="D6" s="42"/>
      <c r="E6" s="42"/>
      <c r="F6" s="42"/>
      <c r="G6" s="42"/>
      <c r="H6" s="42"/>
      <c r="I6" s="42"/>
      <c r="J6" s="50"/>
      <c r="K6" s="50"/>
      <c r="L6" s="169">
        <v>43709</v>
      </c>
      <c r="M6" s="207"/>
      <c r="N6" s="208"/>
      <c r="O6" s="172">
        <v>22</v>
      </c>
      <c r="P6" s="173"/>
      <c r="Q6" s="174"/>
    </row>
    <row r="7" spans="1:17" ht="13.5" thickBot="1" x14ac:dyDescent="0.25">
      <c r="A7" s="34"/>
      <c r="B7" s="34"/>
      <c r="C7" s="34"/>
      <c r="D7" s="34"/>
      <c r="E7" s="34"/>
      <c r="F7" s="34"/>
      <c r="G7" s="34"/>
      <c r="H7" s="34"/>
      <c r="I7" s="7"/>
      <c r="J7" s="1"/>
      <c r="K7" s="1"/>
      <c r="L7" s="1"/>
      <c r="M7" s="1"/>
      <c r="N7" s="8"/>
      <c r="O7" s="1"/>
      <c r="P7" s="1"/>
      <c r="Q7" s="1"/>
    </row>
    <row r="8" spans="1:17" ht="13.5" thickBot="1" x14ac:dyDescent="0.25">
      <c r="A8" s="195" t="s">
        <v>34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7"/>
    </row>
    <row r="9" spans="1:17" ht="24.6" customHeight="1" x14ac:dyDescent="0.2">
      <c r="A9" s="43" t="s">
        <v>26</v>
      </c>
      <c r="B9" s="198" t="s">
        <v>29</v>
      </c>
      <c r="C9" s="199"/>
      <c r="D9" s="199"/>
      <c r="E9" s="200"/>
      <c r="F9" s="201" t="s">
        <v>104</v>
      </c>
      <c r="G9" s="202"/>
      <c r="H9" s="201" t="s">
        <v>105</v>
      </c>
      <c r="I9" s="202"/>
      <c r="J9" s="201" t="s">
        <v>106</v>
      </c>
      <c r="K9" s="202"/>
      <c r="L9" s="201" t="s">
        <v>107</v>
      </c>
      <c r="M9" s="203"/>
      <c r="N9" s="202"/>
      <c r="O9" s="204" t="s">
        <v>32</v>
      </c>
      <c r="P9" s="205"/>
      <c r="Q9" s="206"/>
    </row>
    <row r="10" spans="1:17" x14ac:dyDescent="0.2">
      <c r="A10" s="44">
        <v>1</v>
      </c>
      <c r="B10" s="210" t="s">
        <v>109</v>
      </c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</row>
    <row r="11" spans="1:17" x14ac:dyDescent="0.2">
      <c r="A11" s="45" t="s">
        <v>45</v>
      </c>
      <c r="B11" s="211" t="s">
        <v>123</v>
      </c>
      <c r="C11" s="212"/>
      <c r="D11" s="212"/>
      <c r="E11" s="212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</row>
    <row r="12" spans="1:17" x14ac:dyDescent="0.2">
      <c r="A12" s="45" t="s">
        <v>46</v>
      </c>
      <c r="B12" s="211" t="s">
        <v>122</v>
      </c>
      <c r="C12" s="212"/>
      <c r="D12" s="212"/>
      <c r="E12" s="212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</row>
    <row r="13" spans="1:17" x14ac:dyDescent="0.2">
      <c r="A13" s="45" t="s">
        <v>111</v>
      </c>
      <c r="B13" s="213" t="s">
        <v>121</v>
      </c>
      <c r="C13" s="214"/>
      <c r="D13" s="214"/>
      <c r="E13" s="211"/>
      <c r="F13" s="215"/>
      <c r="G13" s="216"/>
      <c r="H13" s="215"/>
      <c r="I13" s="216"/>
      <c r="J13" s="215"/>
      <c r="K13" s="216"/>
      <c r="L13" s="215"/>
      <c r="M13" s="217"/>
      <c r="N13" s="216"/>
      <c r="O13" s="209"/>
      <c r="P13" s="209"/>
      <c r="Q13" s="209"/>
    </row>
    <row r="14" spans="1:17" x14ac:dyDescent="0.2">
      <c r="A14" s="45" t="s">
        <v>112</v>
      </c>
      <c r="B14" s="211" t="s">
        <v>120</v>
      </c>
      <c r="C14" s="212"/>
      <c r="D14" s="212"/>
      <c r="E14" s="212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</row>
    <row r="15" spans="1:17" x14ac:dyDescent="0.2">
      <c r="A15" s="45" t="s">
        <v>118</v>
      </c>
      <c r="B15" s="211" t="s">
        <v>119</v>
      </c>
      <c r="C15" s="212"/>
      <c r="D15" s="212"/>
      <c r="E15" s="212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</row>
    <row r="16" spans="1:17" x14ac:dyDescent="0.2">
      <c r="A16" s="218" t="s">
        <v>113</v>
      </c>
      <c r="B16" s="218"/>
      <c r="C16" s="218"/>
      <c r="D16" s="218"/>
      <c r="E16" s="219"/>
      <c r="F16" s="220">
        <f>SUM(F11:G15)</f>
        <v>0</v>
      </c>
      <c r="G16" s="220"/>
      <c r="H16" s="220">
        <f>SUM(H11:I15)</f>
        <v>0</v>
      </c>
      <c r="I16" s="220"/>
      <c r="J16" s="220">
        <f>SUM(J11:K15)</f>
        <v>0</v>
      </c>
      <c r="K16" s="220"/>
      <c r="L16" s="220">
        <f>SUM(L11:N15)</f>
        <v>0</v>
      </c>
      <c r="M16" s="220"/>
      <c r="N16" s="220"/>
      <c r="O16" s="220">
        <f>SUM(O11:Q15)</f>
        <v>0</v>
      </c>
      <c r="P16" s="220"/>
      <c r="Q16" s="220"/>
    </row>
    <row r="17" spans="1:17" x14ac:dyDescent="0.2">
      <c r="A17" s="44">
        <v>2</v>
      </c>
      <c r="B17" s="210" t="s">
        <v>114</v>
      </c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</row>
    <row r="18" spans="1:17" x14ac:dyDescent="0.2">
      <c r="A18" s="45" t="s">
        <v>48</v>
      </c>
      <c r="B18" s="229" t="s">
        <v>108</v>
      </c>
      <c r="C18" s="230"/>
      <c r="D18" s="230"/>
      <c r="E18" s="230"/>
      <c r="F18" s="209" t="s">
        <v>110</v>
      </c>
      <c r="G18" s="209"/>
      <c r="H18" s="209" t="s">
        <v>110</v>
      </c>
      <c r="I18" s="209"/>
      <c r="J18" s="209" t="s">
        <v>110</v>
      </c>
      <c r="K18" s="209"/>
      <c r="L18" s="209" t="s">
        <v>110</v>
      </c>
      <c r="M18" s="209"/>
      <c r="N18" s="209"/>
      <c r="O18" s="209"/>
      <c r="P18" s="209"/>
      <c r="Q18" s="209"/>
    </row>
    <row r="19" spans="1:17" ht="13.5" thickBot="1" x14ac:dyDescent="0.25">
      <c r="A19" s="226" t="s">
        <v>115</v>
      </c>
      <c r="B19" s="226"/>
      <c r="C19" s="226"/>
      <c r="D19" s="226"/>
      <c r="E19" s="227"/>
      <c r="F19" s="228">
        <f>SUM(F18)</f>
        <v>0</v>
      </c>
      <c r="G19" s="228"/>
      <c r="H19" s="228">
        <f>SUM(H18)</f>
        <v>0</v>
      </c>
      <c r="I19" s="228"/>
      <c r="J19" s="228">
        <f>SUM(J18)</f>
        <v>0</v>
      </c>
      <c r="K19" s="228"/>
      <c r="L19" s="228">
        <f>SUM(L18)</f>
        <v>0</v>
      </c>
      <c r="M19" s="228"/>
      <c r="N19" s="228"/>
      <c r="O19" s="228">
        <f>SUM(O18)</f>
        <v>0</v>
      </c>
      <c r="P19" s="228"/>
      <c r="Q19" s="228"/>
    </row>
    <row r="20" spans="1:17" ht="13.5" thickBot="1" x14ac:dyDescent="0.25">
      <c r="A20" s="221" t="s">
        <v>116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3">
        <f>O16+O19</f>
        <v>0</v>
      </c>
      <c r="P20" s="224"/>
      <c r="Q20" s="225"/>
    </row>
    <row r="21" spans="1:17" x14ac:dyDescent="0.2">
      <c r="A21" s="46"/>
      <c r="B21" s="47"/>
      <c r="C21" s="47"/>
      <c r="D21" s="47"/>
      <c r="E21" s="47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1:17" x14ac:dyDescent="0.2">
      <c r="A22" s="46"/>
      <c r="B22" s="47"/>
      <c r="C22" s="47"/>
      <c r="D22" s="47"/>
      <c r="E22" s="47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4" spans="1:17" x14ac:dyDescent="0.2">
      <c r="A24" s="100" t="s">
        <v>125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</row>
    <row r="25" spans="1:17" x14ac:dyDescent="0.2">
      <c r="A25" s="36"/>
      <c r="B25" s="36"/>
      <c r="C25" s="36"/>
      <c r="D25" s="36"/>
      <c r="E25" s="36"/>
      <c r="F25" s="36"/>
      <c r="G25" s="33"/>
      <c r="H25" s="33"/>
      <c r="I25" s="33"/>
      <c r="J25" s="33"/>
      <c r="K25" s="36"/>
      <c r="L25" s="36"/>
      <c r="M25" s="33"/>
      <c r="N25" s="33"/>
      <c r="O25" s="33"/>
      <c r="P25" s="36"/>
      <c r="Q25" s="36"/>
    </row>
    <row r="26" spans="1:17" ht="27" customHeight="1" x14ac:dyDescent="0.2">
      <c r="A26" s="11"/>
      <c r="B26" s="35"/>
      <c r="C26" s="95"/>
      <c r="D26" s="95"/>
      <c r="E26" s="95"/>
      <c r="F26" s="95"/>
      <c r="G26" s="109"/>
      <c r="H26" s="109"/>
      <c r="I26" s="109"/>
      <c r="J26" s="109"/>
      <c r="K26" s="35"/>
      <c r="L26" s="38"/>
      <c r="M26" s="109"/>
      <c r="N26" s="109"/>
      <c r="O26" s="109"/>
      <c r="P26" s="38"/>
      <c r="Q26" s="38"/>
    </row>
  </sheetData>
  <mergeCells count="71">
    <mergeCell ref="B15:E15"/>
    <mergeCell ref="F15:G15"/>
    <mergeCell ref="H15:I15"/>
    <mergeCell ref="J15:K15"/>
    <mergeCell ref="L15:N15"/>
    <mergeCell ref="O15:Q15"/>
    <mergeCell ref="A20:N20"/>
    <mergeCell ref="O20:Q20"/>
    <mergeCell ref="A24:Q24"/>
    <mergeCell ref="C26:F26"/>
    <mergeCell ref="G26:J26"/>
    <mergeCell ref="M26:O26"/>
    <mergeCell ref="A19:E19"/>
    <mergeCell ref="F19:G19"/>
    <mergeCell ref="H19:I19"/>
    <mergeCell ref="J19:K19"/>
    <mergeCell ref="L19:N19"/>
    <mergeCell ref="O19:Q19"/>
    <mergeCell ref="B17:Q17"/>
    <mergeCell ref="B18:E18"/>
    <mergeCell ref="F18:G18"/>
    <mergeCell ref="H18:I18"/>
    <mergeCell ref="J18:K18"/>
    <mergeCell ref="L18:N18"/>
    <mergeCell ref="O18:Q18"/>
    <mergeCell ref="A16:E16"/>
    <mergeCell ref="F16:G16"/>
    <mergeCell ref="H16:I16"/>
    <mergeCell ref="J16:K16"/>
    <mergeCell ref="L16:N16"/>
    <mergeCell ref="O16:Q16"/>
    <mergeCell ref="O14:Q14"/>
    <mergeCell ref="B13:E13"/>
    <mergeCell ref="F13:G13"/>
    <mergeCell ref="H13:I13"/>
    <mergeCell ref="J13:K13"/>
    <mergeCell ref="L13:N13"/>
    <mergeCell ref="O13:Q13"/>
    <mergeCell ref="B14:E14"/>
    <mergeCell ref="F14:G14"/>
    <mergeCell ref="H14:I14"/>
    <mergeCell ref="J14:K14"/>
    <mergeCell ref="L14:N14"/>
    <mergeCell ref="O12:Q12"/>
    <mergeCell ref="B10:Q10"/>
    <mergeCell ref="B11:E11"/>
    <mergeCell ref="F11:G11"/>
    <mergeCell ref="H11:I11"/>
    <mergeCell ref="J11:K11"/>
    <mergeCell ref="L11:N11"/>
    <mergeCell ref="O11:Q11"/>
    <mergeCell ref="B12:E12"/>
    <mergeCell ref="F12:G12"/>
    <mergeCell ref="H12:I12"/>
    <mergeCell ref="J12:K12"/>
    <mergeCell ref="L12:N12"/>
    <mergeCell ref="O6:Q6"/>
    <mergeCell ref="A8:Q8"/>
    <mergeCell ref="B9:E9"/>
    <mergeCell ref="F9:G9"/>
    <mergeCell ref="H9:I9"/>
    <mergeCell ref="J9:K9"/>
    <mergeCell ref="L9:N9"/>
    <mergeCell ref="O9:Q9"/>
    <mergeCell ref="L6:N6"/>
    <mergeCell ref="A1:Q1"/>
    <mergeCell ref="A2:I2"/>
    <mergeCell ref="A3:I3"/>
    <mergeCell ref="A4:M4"/>
    <mergeCell ref="O5:Q5"/>
    <mergeCell ref="L5:N5"/>
  </mergeCells>
  <pageMargins left="0.511811024" right="0.511811024" top="0.78740157499999996" bottom="0.78740157499999996" header="0.31496062000000002" footer="0.31496062000000002"/>
  <pageSetup paperSize="9" scale="97" fitToHeight="0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4"/>
  <sheetViews>
    <sheetView workbookViewId="0">
      <selection activeCell="C104" sqref="C104:L104"/>
    </sheetView>
  </sheetViews>
  <sheetFormatPr defaultRowHeight="12.75" x14ac:dyDescent="0.2"/>
  <cols>
    <col min="2" max="2" width="37.6640625" customWidth="1"/>
    <col min="4" max="4" width="14.33203125" customWidth="1"/>
    <col min="6" max="6" width="11.1640625" customWidth="1"/>
    <col min="8" max="8" width="12.33203125" customWidth="1"/>
  </cols>
  <sheetData>
    <row r="1" spans="1:12" ht="18.75" thickBot="1" x14ac:dyDescent="0.3">
      <c r="A1" s="231" t="s">
        <v>126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3"/>
    </row>
    <row r="2" spans="1:12" ht="14.25" x14ac:dyDescent="0.2">
      <c r="A2" s="241" t="s">
        <v>127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3"/>
    </row>
    <row r="3" spans="1:12" x14ac:dyDescent="0.2">
      <c r="A3" s="244" t="s">
        <v>128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6"/>
    </row>
    <row r="4" spans="1:12" x14ac:dyDescent="0.2">
      <c r="A4" s="244" t="s">
        <v>129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6"/>
    </row>
    <row r="5" spans="1:12" x14ac:dyDescent="0.2">
      <c r="A5" s="244" t="s">
        <v>149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6"/>
    </row>
    <row r="6" spans="1:12" x14ac:dyDescent="0.2">
      <c r="A6" s="247" t="s">
        <v>130</v>
      </c>
      <c r="B6" s="250" t="s">
        <v>131</v>
      </c>
      <c r="C6" s="250" t="s">
        <v>132</v>
      </c>
      <c r="D6" s="253" t="s">
        <v>133</v>
      </c>
      <c r="E6" s="255" t="s">
        <v>134</v>
      </c>
      <c r="F6" s="255"/>
      <c r="G6" s="255"/>
      <c r="H6" s="255"/>
      <c r="I6" s="255"/>
      <c r="J6" s="255"/>
      <c r="K6" s="255"/>
      <c r="L6" s="256"/>
    </row>
    <row r="7" spans="1:12" x14ac:dyDescent="0.2">
      <c r="A7" s="248"/>
      <c r="B7" s="251"/>
      <c r="C7" s="252"/>
      <c r="D7" s="254"/>
      <c r="E7" s="234" t="s">
        <v>135</v>
      </c>
      <c r="F7" s="235"/>
      <c r="G7" s="234" t="s">
        <v>136</v>
      </c>
      <c r="H7" s="235"/>
      <c r="I7" s="234" t="s">
        <v>137</v>
      </c>
      <c r="J7" s="235"/>
      <c r="K7" s="234" t="s">
        <v>138</v>
      </c>
      <c r="L7" s="236"/>
    </row>
    <row r="8" spans="1:12" x14ac:dyDescent="0.2">
      <c r="A8" s="249"/>
      <c r="B8" s="252"/>
      <c r="C8" s="54" t="s">
        <v>139</v>
      </c>
      <c r="D8" s="54" t="s">
        <v>140</v>
      </c>
      <c r="E8" s="55" t="s">
        <v>139</v>
      </c>
      <c r="F8" s="55" t="s">
        <v>141</v>
      </c>
      <c r="G8" s="55" t="s">
        <v>139</v>
      </c>
      <c r="H8" s="55" t="s">
        <v>141</v>
      </c>
      <c r="I8" s="55" t="s">
        <v>139</v>
      </c>
      <c r="J8" s="55" t="s">
        <v>141</v>
      </c>
      <c r="K8" s="55" t="s">
        <v>139</v>
      </c>
      <c r="L8" s="56" t="s">
        <v>141</v>
      </c>
    </row>
    <row r="9" spans="1:12" x14ac:dyDescent="0.2">
      <c r="A9" s="57">
        <v>1</v>
      </c>
      <c r="B9" s="55" t="s">
        <v>37</v>
      </c>
      <c r="C9" s="58" t="e">
        <f>(D9*100)/D13</f>
        <v>#DIV/0!</v>
      </c>
      <c r="D9" s="59"/>
      <c r="E9" s="60">
        <v>100</v>
      </c>
      <c r="F9" s="61">
        <f>D9</f>
        <v>0</v>
      </c>
      <c r="G9" s="60"/>
      <c r="H9" s="61"/>
      <c r="I9" s="60"/>
      <c r="J9" s="61"/>
      <c r="K9" s="60"/>
      <c r="L9" s="62"/>
    </row>
    <row r="10" spans="1:12" x14ac:dyDescent="0.2">
      <c r="A10" s="57">
        <v>2</v>
      </c>
      <c r="B10" s="63" t="s">
        <v>142</v>
      </c>
      <c r="C10" s="58" t="e">
        <f>(D10*100)/D13</f>
        <v>#DIV/0!</v>
      </c>
      <c r="D10" s="59"/>
      <c r="E10" s="60">
        <v>100</v>
      </c>
      <c r="F10" s="61">
        <f>D10</f>
        <v>0</v>
      </c>
      <c r="G10" s="60"/>
      <c r="H10" s="61"/>
      <c r="I10" s="60"/>
      <c r="J10" s="61"/>
      <c r="K10" s="60"/>
      <c r="L10" s="62"/>
    </row>
    <row r="11" spans="1:12" x14ac:dyDescent="0.2">
      <c r="A11" s="57">
        <v>3</v>
      </c>
      <c r="B11" s="55" t="s">
        <v>143</v>
      </c>
      <c r="C11" s="58" t="e">
        <f>(D11*100)/D13</f>
        <v>#DIV/0!</v>
      </c>
      <c r="D11" s="61"/>
      <c r="E11" s="60"/>
      <c r="F11" s="61"/>
      <c r="G11" s="60">
        <v>100</v>
      </c>
      <c r="H11" s="61">
        <f>D11</f>
        <v>0</v>
      </c>
      <c r="I11" s="60"/>
      <c r="J11" s="61"/>
      <c r="K11" s="60"/>
      <c r="L11" s="62"/>
    </row>
    <row r="12" spans="1:12" x14ac:dyDescent="0.2">
      <c r="A12" s="57">
        <v>4</v>
      </c>
      <c r="B12" s="55" t="s">
        <v>77</v>
      </c>
      <c r="C12" s="58" t="e">
        <f>(D12*100)/D13</f>
        <v>#DIV/0!</v>
      </c>
      <c r="D12" s="61"/>
      <c r="E12" s="60">
        <v>50</v>
      </c>
      <c r="F12" s="61">
        <f>D12*0.5</f>
        <v>0</v>
      </c>
      <c r="G12" s="60">
        <v>50</v>
      </c>
      <c r="H12" s="61">
        <f>D12*0.5</f>
        <v>0</v>
      </c>
      <c r="I12" s="60"/>
      <c r="J12" s="61"/>
      <c r="K12" s="60"/>
      <c r="L12" s="62"/>
    </row>
    <row r="13" spans="1:12" x14ac:dyDescent="0.2">
      <c r="A13" s="237" t="s">
        <v>144</v>
      </c>
      <c r="B13" s="64" t="s">
        <v>145</v>
      </c>
      <c r="C13" s="239" t="e">
        <f>SUM(C9:C12)</f>
        <v>#DIV/0!</v>
      </c>
      <c r="D13" s="239"/>
      <c r="E13" s="60" t="e">
        <f>(F13*100)/D13</f>
        <v>#DIV/0!</v>
      </c>
      <c r="F13" s="60">
        <f>SUM(F9:F12)</f>
        <v>0</v>
      </c>
      <c r="G13" s="60" t="e">
        <f>(H13*100)/D13</f>
        <v>#DIV/0!</v>
      </c>
      <c r="H13" s="60">
        <f>SUM(H11:H12)</f>
        <v>0</v>
      </c>
      <c r="I13" s="65"/>
      <c r="J13" s="66"/>
      <c r="K13" s="65"/>
      <c r="L13" s="67"/>
    </row>
    <row r="14" spans="1:12" ht="13.5" thickBot="1" x14ac:dyDescent="0.25">
      <c r="A14" s="238"/>
      <c r="B14" s="68" t="s">
        <v>146</v>
      </c>
      <c r="C14" s="240"/>
      <c r="D14" s="240"/>
      <c r="E14" s="69" t="e">
        <f>E13</f>
        <v>#DIV/0!</v>
      </c>
      <c r="F14" s="69">
        <f>F13</f>
        <v>0</v>
      </c>
      <c r="G14" s="69" t="e">
        <f>E13+G13</f>
        <v>#DIV/0!</v>
      </c>
      <c r="H14" s="69">
        <f>H13+F14-0.01</f>
        <v>-0.01</v>
      </c>
      <c r="I14" s="69"/>
      <c r="J14" s="69"/>
      <c r="K14" s="69"/>
      <c r="L14" s="70"/>
    </row>
    <row r="15" spans="1:12" x14ac:dyDescent="0.2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</row>
    <row r="16" spans="1:12" ht="13.5" thickBot="1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</row>
    <row r="17" spans="1:12" ht="18.75" thickBot="1" x14ac:dyDescent="0.3">
      <c r="A17" s="231" t="s">
        <v>126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3"/>
    </row>
    <row r="18" spans="1:12" ht="14.25" x14ac:dyDescent="0.2">
      <c r="A18" s="241" t="s">
        <v>127</v>
      </c>
      <c r="B18" s="242"/>
      <c r="C18" s="242"/>
      <c r="D18" s="242"/>
      <c r="E18" s="242"/>
      <c r="F18" s="242"/>
      <c r="G18" s="242"/>
      <c r="H18" s="242"/>
      <c r="I18" s="242"/>
      <c r="J18" s="242"/>
      <c r="K18" s="242"/>
      <c r="L18" s="243"/>
    </row>
    <row r="19" spans="1:12" x14ac:dyDescent="0.2">
      <c r="A19" s="244" t="s">
        <v>128</v>
      </c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6"/>
    </row>
    <row r="20" spans="1:12" x14ac:dyDescent="0.2">
      <c r="A20" s="244" t="s">
        <v>129</v>
      </c>
      <c r="B20" s="245"/>
      <c r="C20" s="245"/>
      <c r="D20" s="245"/>
      <c r="E20" s="245"/>
      <c r="F20" s="245"/>
      <c r="G20" s="245"/>
      <c r="H20" s="245"/>
      <c r="I20" s="245"/>
      <c r="J20" s="245"/>
      <c r="K20" s="245"/>
      <c r="L20" s="246"/>
    </row>
    <row r="21" spans="1:12" x14ac:dyDescent="0.2">
      <c r="A21" s="244" t="s">
        <v>151</v>
      </c>
      <c r="B21" s="245"/>
      <c r="C21" s="245"/>
      <c r="D21" s="245"/>
      <c r="E21" s="245"/>
      <c r="F21" s="245"/>
      <c r="G21" s="245"/>
      <c r="H21" s="245"/>
      <c r="I21" s="245"/>
      <c r="J21" s="245"/>
      <c r="K21" s="245"/>
      <c r="L21" s="246"/>
    </row>
    <row r="22" spans="1:12" x14ac:dyDescent="0.2">
      <c r="A22" s="247" t="s">
        <v>130</v>
      </c>
      <c r="B22" s="250" t="s">
        <v>131</v>
      </c>
      <c r="C22" s="250" t="s">
        <v>132</v>
      </c>
      <c r="D22" s="253" t="s">
        <v>133</v>
      </c>
      <c r="E22" s="255" t="s">
        <v>134</v>
      </c>
      <c r="F22" s="255"/>
      <c r="G22" s="255"/>
      <c r="H22" s="255"/>
      <c r="I22" s="255"/>
      <c r="J22" s="255"/>
      <c r="K22" s="255"/>
      <c r="L22" s="256"/>
    </row>
    <row r="23" spans="1:12" x14ac:dyDescent="0.2">
      <c r="A23" s="248"/>
      <c r="B23" s="251"/>
      <c r="C23" s="252"/>
      <c r="D23" s="254"/>
      <c r="E23" s="234" t="s">
        <v>135</v>
      </c>
      <c r="F23" s="235"/>
      <c r="G23" s="234" t="s">
        <v>136</v>
      </c>
      <c r="H23" s="235"/>
      <c r="I23" s="234" t="s">
        <v>137</v>
      </c>
      <c r="J23" s="235"/>
      <c r="K23" s="234" t="s">
        <v>138</v>
      </c>
      <c r="L23" s="236"/>
    </row>
    <row r="24" spans="1:12" x14ac:dyDescent="0.2">
      <c r="A24" s="249"/>
      <c r="B24" s="252"/>
      <c r="C24" s="54" t="s">
        <v>139</v>
      </c>
      <c r="D24" s="54" t="s">
        <v>140</v>
      </c>
      <c r="E24" s="55" t="s">
        <v>139</v>
      </c>
      <c r="F24" s="55" t="s">
        <v>141</v>
      </c>
      <c r="G24" s="55" t="s">
        <v>139</v>
      </c>
      <c r="H24" s="55" t="s">
        <v>141</v>
      </c>
      <c r="I24" s="55" t="s">
        <v>139</v>
      </c>
      <c r="J24" s="55" t="s">
        <v>141</v>
      </c>
      <c r="K24" s="55" t="s">
        <v>139</v>
      </c>
      <c r="L24" s="56" t="s">
        <v>141</v>
      </c>
    </row>
    <row r="25" spans="1:12" x14ac:dyDescent="0.2">
      <c r="A25" s="57">
        <v>1</v>
      </c>
      <c r="B25" s="55" t="s">
        <v>37</v>
      </c>
      <c r="C25" s="58" t="e">
        <f>(D25*100)/D29</f>
        <v>#DIV/0!</v>
      </c>
      <c r="D25" s="59"/>
      <c r="E25" s="60">
        <v>100</v>
      </c>
      <c r="F25" s="61">
        <f>D25</f>
        <v>0</v>
      </c>
      <c r="G25" s="60"/>
      <c r="H25" s="61"/>
      <c r="I25" s="60"/>
      <c r="J25" s="61"/>
      <c r="K25" s="60"/>
      <c r="L25" s="62"/>
    </row>
    <row r="26" spans="1:12" x14ac:dyDescent="0.2">
      <c r="A26" s="57">
        <v>2</v>
      </c>
      <c r="B26" s="63" t="s">
        <v>142</v>
      </c>
      <c r="C26" s="58" t="e">
        <f>(D26*100)/D29</f>
        <v>#DIV/0!</v>
      </c>
      <c r="D26" s="59"/>
      <c r="E26" s="60">
        <v>100</v>
      </c>
      <c r="F26" s="61">
        <f>D26</f>
        <v>0</v>
      </c>
      <c r="G26" s="60"/>
      <c r="H26" s="61"/>
      <c r="I26" s="60"/>
      <c r="J26" s="61"/>
      <c r="K26" s="60"/>
      <c r="L26" s="62"/>
    </row>
    <row r="27" spans="1:12" x14ac:dyDescent="0.2">
      <c r="A27" s="57">
        <v>3</v>
      </c>
      <c r="B27" s="55" t="s">
        <v>143</v>
      </c>
      <c r="C27" s="58" t="e">
        <f>(D27*100)/D29</f>
        <v>#DIV/0!</v>
      </c>
      <c r="D27" s="61"/>
      <c r="E27" s="60">
        <v>100</v>
      </c>
      <c r="F27" s="61">
        <f>D27</f>
        <v>0</v>
      </c>
      <c r="G27" s="60"/>
      <c r="H27" s="61"/>
      <c r="I27" s="60"/>
      <c r="J27" s="61"/>
      <c r="K27" s="60"/>
      <c r="L27" s="62"/>
    </row>
    <row r="28" spans="1:12" x14ac:dyDescent="0.2">
      <c r="A28" s="57">
        <v>4</v>
      </c>
      <c r="B28" s="55" t="s">
        <v>77</v>
      </c>
      <c r="C28" s="58" t="e">
        <f>(D28*100)/D29</f>
        <v>#DIV/0!</v>
      </c>
      <c r="D28" s="61"/>
      <c r="E28" s="60">
        <v>100</v>
      </c>
      <c r="F28" s="61">
        <f>D28</f>
        <v>0</v>
      </c>
      <c r="G28" s="60"/>
      <c r="H28" s="61"/>
      <c r="I28" s="60"/>
      <c r="J28" s="61"/>
      <c r="K28" s="60"/>
      <c r="L28" s="62"/>
    </row>
    <row r="29" spans="1:12" x14ac:dyDescent="0.2">
      <c r="A29" s="237" t="s">
        <v>144</v>
      </c>
      <c r="B29" s="64" t="s">
        <v>145</v>
      </c>
      <c r="C29" s="239" t="e">
        <f>SUM(C25:C28)</f>
        <v>#DIV/0!</v>
      </c>
      <c r="D29" s="239"/>
      <c r="E29" s="60" t="e">
        <f>(F29*100)/D29</f>
        <v>#DIV/0!</v>
      </c>
      <c r="F29" s="60">
        <f>SUM(F25:F28)</f>
        <v>0</v>
      </c>
      <c r="G29" s="60"/>
      <c r="H29" s="60"/>
      <c r="I29" s="65"/>
      <c r="J29" s="66"/>
      <c r="K29" s="65"/>
      <c r="L29" s="67"/>
    </row>
    <row r="30" spans="1:12" ht="13.5" thickBot="1" x14ac:dyDescent="0.25">
      <c r="A30" s="238"/>
      <c r="B30" s="68" t="s">
        <v>146</v>
      </c>
      <c r="C30" s="240"/>
      <c r="D30" s="240"/>
      <c r="E30" s="69" t="e">
        <f>E29</f>
        <v>#DIV/0!</v>
      </c>
      <c r="F30" s="69">
        <f>F29</f>
        <v>0</v>
      </c>
      <c r="G30" s="69"/>
      <c r="H30" s="69"/>
      <c r="I30" s="69"/>
      <c r="J30" s="69"/>
      <c r="K30" s="69"/>
      <c r="L30" s="70"/>
    </row>
    <row r="31" spans="1:12" x14ac:dyDescent="0.2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</row>
    <row r="32" spans="1:12" ht="13.15" customHeight="1" x14ac:dyDescent="0.2">
      <c r="A32" s="100" t="s">
        <v>150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</row>
    <row r="33" spans="1:12" x14ac:dyDescent="0.2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</row>
    <row r="34" spans="1:12" x14ac:dyDescent="0.2">
      <c r="A34" s="53"/>
      <c r="B34" s="53"/>
      <c r="C34" s="53"/>
      <c r="D34" s="257"/>
      <c r="E34" s="257"/>
      <c r="F34" s="257"/>
      <c r="G34" s="53"/>
      <c r="H34" s="53"/>
      <c r="I34" s="257"/>
      <c r="J34" s="257"/>
      <c r="K34" s="257"/>
      <c r="L34" s="257"/>
    </row>
    <row r="35" spans="1:12" ht="27" customHeight="1" thickBot="1" x14ac:dyDescent="0.25">
      <c r="A35" s="71"/>
      <c r="B35" s="71"/>
      <c r="C35" s="71"/>
      <c r="D35" s="109"/>
      <c r="E35" s="109"/>
      <c r="F35" s="109"/>
      <c r="G35" s="52"/>
      <c r="H35" s="52"/>
      <c r="I35" s="109"/>
      <c r="J35" s="109"/>
      <c r="K35" s="109"/>
      <c r="L35" s="109"/>
    </row>
    <row r="36" spans="1:12" ht="18.75" thickBot="1" x14ac:dyDescent="0.3">
      <c r="A36" s="231" t="s">
        <v>126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3"/>
    </row>
    <row r="37" spans="1:12" ht="14.25" x14ac:dyDescent="0.2">
      <c r="A37" s="241" t="s">
        <v>127</v>
      </c>
      <c r="B37" s="242"/>
      <c r="C37" s="242"/>
      <c r="D37" s="242"/>
      <c r="E37" s="242"/>
      <c r="F37" s="242"/>
      <c r="G37" s="242"/>
      <c r="H37" s="242"/>
      <c r="I37" s="242"/>
      <c r="J37" s="242"/>
      <c r="K37" s="242"/>
      <c r="L37" s="243"/>
    </row>
    <row r="38" spans="1:12" x14ac:dyDescent="0.2">
      <c r="A38" s="244" t="s">
        <v>128</v>
      </c>
      <c r="B38" s="245"/>
      <c r="C38" s="245"/>
      <c r="D38" s="245"/>
      <c r="E38" s="245"/>
      <c r="F38" s="245"/>
      <c r="G38" s="245"/>
      <c r="H38" s="245"/>
      <c r="I38" s="245"/>
      <c r="J38" s="245"/>
      <c r="K38" s="245"/>
      <c r="L38" s="246"/>
    </row>
    <row r="39" spans="1:12" x14ac:dyDescent="0.2">
      <c r="A39" s="244" t="s">
        <v>129</v>
      </c>
      <c r="B39" s="245"/>
      <c r="C39" s="245"/>
      <c r="D39" s="245"/>
      <c r="E39" s="245"/>
      <c r="F39" s="245"/>
      <c r="G39" s="245"/>
      <c r="H39" s="245"/>
      <c r="I39" s="245"/>
      <c r="J39" s="245"/>
      <c r="K39" s="245"/>
      <c r="L39" s="246"/>
    </row>
    <row r="40" spans="1:12" x14ac:dyDescent="0.2">
      <c r="A40" s="244" t="s">
        <v>152</v>
      </c>
      <c r="B40" s="245"/>
      <c r="C40" s="245"/>
      <c r="D40" s="245"/>
      <c r="E40" s="245"/>
      <c r="F40" s="245"/>
      <c r="G40" s="245"/>
      <c r="H40" s="245"/>
      <c r="I40" s="245"/>
      <c r="J40" s="245"/>
      <c r="K40" s="245"/>
      <c r="L40" s="246"/>
    </row>
    <row r="41" spans="1:12" x14ac:dyDescent="0.2">
      <c r="A41" s="247" t="s">
        <v>130</v>
      </c>
      <c r="B41" s="250" t="s">
        <v>131</v>
      </c>
      <c r="C41" s="250" t="s">
        <v>132</v>
      </c>
      <c r="D41" s="253" t="s">
        <v>133</v>
      </c>
      <c r="E41" s="255" t="s">
        <v>134</v>
      </c>
      <c r="F41" s="255"/>
      <c r="G41" s="255"/>
      <c r="H41" s="255"/>
      <c r="I41" s="255"/>
      <c r="J41" s="255"/>
      <c r="K41" s="255"/>
      <c r="L41" s="256"/>
    </row>
    <row r="42" spans="1:12" x14ac:dyDescent="0.2">
      <c r="A42" s="248"/>
      <c r="B42" s="251"/>
      <c r="C42" s="252"/>
      <c r="D42" s="254"/>
      <c r="E42" s="234" t="s">
        <v>135</v>
      </c>
      <c r="F42" s="235"/>
      <c r="G42" s="234" t="s">
        <v>136</v>
      </c>
      <c r="H42" s="235"/>
      <c r="I42" s="234" t="s">
        <v>137</v>
      </c>
      <c r="J42" s="235"/>
      <c r="K42" s="234" t="s">
        <v>138</v>
      </c>
      <c r="L42" s="236"/>
    </row>
    <row r="43" spans="1:12" x14ac:dyDescent="0.2">
      <c r="A43" s="249"/>
      <c r="B43" s="252"/>
      <c r="C43" s="54" t="s">
        <v>139</v>
      </c>
      <c r="D43" s="54" t="s">
        <v>140</v>
      </c>
      <c r="E43" s="55" t="s">
        <v>139</v>
      </c>
      <c r="F43" s="55" t="s">
        <v>141</v>
      </c>
      <c r="G43" s="55" t="s">
        <v>139</v>
      </c>
      <c r="H43" s="55" t="s">
        <v>141</v>
      </c>
      <c r="I43" s="55" t="s">
        <v>139</v>
      </c>
      <c r="J43" s="55" t="s">
        <v>141</v>
      </c>
      <c r="K43" s="55" t="s">
        <v>139</v>
      </c>
      <c r="L43" s="56" t="s">
        <v>141</v>
      </c>
    </row>
    <row r="44" spans="1:12" x14ac:dyDescent="0.2">
      <c r="A44" s="57">
        <v>1</v>
      </c>
      <c r="B44" s="55" t="s">
        <v>37</v>
      </c>
      <c r="C44" s="58" t="e">
        <f>(D44*100)/D48</f>
        <v>#DIV/0!</v>
      </c>
      <c r="D44" s="59"/>
      <c r="E44" s="60">
        <v>100</v>
      </c>
      <c r="F44" s="61">
        <f>D44</f>
        <v>0</v>
      </c>
      <c r="G44" s="60"/>
      <c r="H44" s="61"/>
      <c r="I44" s="60"/>
      <c r="J44" s="61"/>
      <c r="K44" s="60"/>
      <c r="L44" s="62"/>
    </row>
    <row r="45" spans="1:12" x14ac:dyDescent="0.2">
      <c r="A45" s="57">
        <v>2</v>
      </c>
      <c r="B45" s="63" t="s">
        <v>142</v>
      </c>
      <c r="C45" s="58" t="e">
        <f>(D45*100)/D48</f>
        <v>#DIV/0!</v>
      </c>
      <c r="D45" s="59"/>
      <c r="E45" s="60">
        <v>100</v>
      </c>
      <c r="F45" s="61">
        <f>D45</f>
        <v>0</v>
      </c>
      <c r="G45" s="60"/>
      <c r="H45" s="61"/>
      <c r="I45" s="60"/>
      <c r="J45" s="61"/>
      <c r="K45" s="60"/>
      <c r="L45" s="62"/>
    </row>
    <row r="46" spans="1:12" x14ac:dyDescent="0.2">
      <c r="A46" s="57">
        <v>3</v>
      </c>
      <c r="B46" s="55" t="s">
        <v>143</v>
      </c>
      <c r="C46" s="58" t="e">
        <f>(D46*100)/D48</f>
        <v>#DIV/0!</v>
      </c>
      <c r="D46" s="61"/>
      <c r="E46" s="60">
        <v>100</v>
      </c>
      <c r="F46" s="61">
        <f>D46</f>
        <v>0</v>
      </c>
      <c r="G46" s="60"/>
      <c r="H46" s="61"/>
      <c r="I46" s="60"/>
      <c r="J46" s="61"/>
      <c r="K46" s="60"/>
      <c r="L46" s="62"/>
    </row>
    <row r="47" spans="1:12" x14ac:dyDescent="0.2">
      <c r="A47" s="57">
        <v>4</v>
      </c>
      <c r="B47" s="55" t="s">
        <v>77</v>
      </c>
      <c r="C47" s="58" t="e">
        <f>(D47*100)/D48</f>
        <v>#DIV/0!</v>
      </c>
      <c r="D47" s="61"/>
      <c r="E47" s="60">
        <v>50</v>
      </c>
      <c r="F47" s="61">
        <f>D47*0.5</f>
        <v>0</v>
      </c>
      <c r="G47" s="60">
        <v>50</v>
      </c>
      <c r="H47" s="61">
        <f>D47*0.5</f>
        <v>0</v>
      </c>
      <c r="I47" s="60"/>
      <c r="J47" s="61"/>
      <c r="K47" s="60"/>
      <c r="L47" s="62"/>
    </row>
    <row r="48" spans="1:12" x14ac:dyDescent="0.2">
      <c r="A48" s="237" t="s">
        <v>144</v>
      </c>
      <c r="B48" s="64" t="s">
        <v>145</v>
      </c>
      <c r="C48" s="239" t="e">
        <f>SUM(C44:C47)</f>
        <v>#DIV/0!</v>
      </c>
      <c r="D48" s="239"/>
      <c r="E48" s="60" t="e">
        <f>(F48*100)/D48</f>
        <v>#DIV/0!</v>
      </c>
      <c r="F48" s="60">
        <f>SUM(F44:F47)</f>
        <v>0</v>
      </c>
      <c r="G48" s="60" t="e">
        <f>(H48*100)/D48</f>
        <v>#DIV/0!</v>
      </c>
      <c r="H48" s="60">
        <f>SUM(H46:H47)</f>
        <v>0</v>
      </c>
      <c r="I48" s="65"/>
      <c r="J48" s="66"/>
      <c r="K48" s="65"/>
      <c r="L48" s="67"/>
    </row>
    <row r="49" spans="1:12" ht="13.5" thickBot="1" x14ac:dyDescent="0.25">
      <c r="A49" s="238"/>
      <c r="B49" s="68" t="s">
        <v>146</v>
      </c>
      <c r="C49" s="240"/>
      <c r="D49" s="240"/>
      <c r="E49" s="69" t="e">
        <f>E48</f>
        <v>#DIV/0!</v>
      </c>
      <c r="F49" s="69">
        <f>F48</f>
        <v>0</v>
      </c>
      <c r="G49" s="69" t="e">
        <f>E48+G48</f>
        <v>#DIV/0!</v>
      </c>
      <c r="H49" s="69">
        <f>H48+F49</f>
        <v>0</v>
      </c>
      <c r="I49" s="69"/>
      <c r="J49" s="69"/>
      <c r="K49" s="69"/>
      <c r="L49" s="70"/>
    </row>
    <row r="50" spans="1:12" x14ac:dyDescent="0.2">
      <c r="A50" s="49"/>
      <c r="B50" s="49"/>
      <c r="C50" s="49"/>
      <c r="D50" s="49" t="s">
        <v>147</v>
      </c>
      <c r="E50" s="49"/>
      <c r="F50" s="49"/>
      <c r="G50" s="49"/>
      <c r="H50" s="49"/>
      <c r="I50" s="49"/>
      <c r="J50" s="49"/>
      <c r="K50" s="49"/>
      <c r="L50" s="49"/>
    </row>
    <row r="51" spans="1:12" ht="13.5" thickBot="1" x14ac:dyDescent="0.2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</row>
    <row r="52" spans="1:12" ht="18.75" thickBot="1" x14ac:dyDescent="0.3">
      <c r="A52" s="258" t="s">
        <v>126</v>
      </c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</row>
    <row r="53" spans="1:12" ht="14.25" x14ac:dyDescent="0.2">
      <c r="A53" s="259" t="s">
        <v>127</v>
      </c>
      <c r="B53" s="259"/>
      <c r="C53" s="259"/>
      <c r="D53" s="259"/>
      <c r="E53" s="259"/>
      <c r="F53" s="259"/>
      <c r="G53" s="259"/>
      <c r="H53" s="259"/>
      <c r="I53" s="259"/>
      <c r="J53" s="259"/>
      <c r="K53" s="259"/>
      <c r="L53" s="259"/>
    </row>
    <row r="54" spans="1:12" x14ac:dyDescent="0.2">
      <c r="A54" s="260" t="s">
        <v>128</v>
      </c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</row>
    <row r="55" spans="1:12" x14ac:dyDescent="0.2">
      <c r="A55" s="260" t="s">
        <v>129</v>
      </c>
      <c r="B55" s="260"/>
      <c r="C55" s="260"/>
      <c r="D55" s="260"/>
      <c r="E55" s="260"/>
      <c r="F55" s="260"/>
      <c r="G55" s="260"/>
      <c r="H55" s="260"/>
      <c r="I55" s="260"/>
      <c r="J55" s="260"/>
      <c r="K55" s="260"/>
      <c r="L55" s="260"/>
    </row>
    <row r="56" spans="1:12" x14ac:dyDescent="0.2">
      <c r="A56" s="260" t="s">
        <v>153</v>
      </c>
      <c r="B56" s="260"/>
      <c r="C56" s="260"/>
      <c r="D56" s="260"/>
      <c r="E56" s="260"/>
      <c r="F56" s="260"/>
      <c r="G56" s="260"/>
      <c r="H56" s="260"/>
      <c r="I56" s="260"/>
      <c r="J56" s="260"/>
      <c r="K56" s="260"/>
      <c r="L56" s="260"/>
    </row>
    <row r="57" spans="1:12" x14ac:dyDescent="0.2">
      <c r="A57" s="247" t="s">
        <v>130</v>
      </c>
      <c r="B57" s="250" t="s">
        <v>131</v>
      </c>
      <c r="C57" s="250" t="s">
        <v>132</v>
      </c>
      <c r="D57" s="253" t="s">
        <v>133</v>
      </c>
      <c r="E57" s="256" t="s">
        <v>134</v>
      </c>
      <c r="F57" s="261"/>
      <c r="G57" s="261"/>
      <c r="H57" s="261"/>
      <c r="I57" s="261"/>
      <c r="J57" s="261"/>
      <c r="K57" s="261"/>
      <c r="L57" s="261"/>
    </row>
    <row r="58" spans="1:12" x14ac:dyDescent="0.2">
      <c r="A58" s="248"/>
      <c r="B58" s="251"/>
      <c r="C58" s="252"/>
      <c r="D58" s="254"/>
      <c r="E58" s="234" t="s">
        <v>135</v>
      </c>
      <c r="F58" s="235"/>
      <c r="G58" s="234" t="s">
        <v>136</v>
      </c>
      <c r="H58" s="235"/>
      <c r="I58" s="234" t="s">
        <v>137</v>
      </c>
      <c r="J58" s="235"/>
      <c r="K58" s="234" t="s">
        <v>138</v>
      </c>
      <c r="L58" s="236"/>
    </row>
    <row r="59" spans="1:12" x14ac:dyDescent="0.2">
      <c r="A59" s="249"/>
      <c r="B59" s="252"/>
      <c r="C59" s="54" t="s">
        <v>139</v>
      </c>
      <c r="D59" s="54" t="s">
        <v>140</v>
      </c>
      <c r="E59" s="55" t="s">
        <v>139</v>
      </c>
      <c r="F59" s="55" t="s">
        <v>141</v>
      </c>
      <c r="G59" s="55" t="s">
        <v>139</v>
      </c>
      <c r="H59" s="55" t="s">
        <v>141</v>
      </c>
      <c r="I59" s="55" t="s">
        <v>139</v>
      </c>
      <c r="J59" s="55" t="s">
        <v>141</v>
      </c>
      <c r="K59" s="55" t="s">
        <v>139</v>
      </c>
      <c r="L59" s="56" t="s">
        <v>141</v>
      </c>
    </row>
    <row r="60" spans="1:12" x14ac:dyDescent="0.2">
      <c r="A60" s="57">
        <v>1</v>
      </c>
      <c r="B60" s="55" t="s">
        <v>37</v>
      </c>
      <c r="C60" s="58" t="e">
        <f>(D60*100)/D64</f>
        <v>#DIV/0!</v>
      </c>
      <c r="D60" s="59"/>
      <c r="E60" s="60">
        <v>100</v>
      </c>
      <c r="F60" s="61">
        <f>D60</f>
        <v>0</v>
      </c>
      <c r="G60" s="60"/>
      <c r="H60" s="61"/>
      <c r="I60" s="60"/>
      <c r="J60" s="61"/>
      <c r="K60" s="60"/>
      <c r="L60" s="62"/>
    </row>
    <row r="61" spans="1:12" x14ac:dyDescent="0.2">
      <c r="A61" s="57">
        <v>2</v>
      </c>
      <c r="B61" s="63" t="s">
        <v>142</v>
      </c>
      <c r="C61" s="58" t="e">
        <f>(D61*100)/D64</f>
        <v>#DIV/0!</v>
      </c>
      <c r="D61" s="59"/>
      <c r="E61" s="60">
        <v>100</v>
      </c>
      <c r="F61" s="61">
        <f>D61</f>
        <v>0</v>
      </c>
      <c r="G61" s="60"/>
      <c r="H61" s="61"/>
      <c r="I61" s="60"/>
      <c r="J61" s="61"/>
      <c r="K61" s="60"/>
      <c r="L61" s="62"/>
    </row>
    <row r="62" spans="1:12" x14ac:dyDescent="0.2">
      <c r="A62" s="57">
        <v>3</v>
      </c>
      <c r="B62" s="55" t="s">
        <v>143</v>
      </c>
      <c r="C62" s="58" t="e">
        <f>(D62*100)/D64</f>
        <v>#DIV/0!</v>
      </c>
      <c r="D62" s="61"/>
      <c r="E62" s="60">
        <v>100</v>
      </c>
      <c r="F62" s="61">
        <f>D62</f>
        <v>0</v>
      </c>
      <c r="G62" s="60"/>
      <c r="H62" s="61"/>
      <c r="I62" s="60"/>
      <c r="J62" s="61"/>
      <c r="K62" s="60"/>
      <c r="L62" s="62"/>
    </row>
    <row r="63" spans="1:12" x14ac:dyDescent="0.2">
      <c r="A63" s="57">
        <v>4</v>
      </c>
      <c r="B63" s="55" t="s">
        <v>77</v>
      </c>
      <c r="C63" s="58" t="e">
        <f>(D63*100)/D64</f>
        <v>#DIV/0!</v>
      </c>
      <c r="D63" s="61"/>
      <c r="E63" s="60">
        <v>100</v>
      </c>
      <c r="F63" s="61">
        <f>D63</f>
        <v>0</v>
      </c>
      <c r="G63" s="60"/>
      <c r="H63" s="61"/>
      <c r="I63" s="60"/>
      <c r="J63" s="61"/>
      <c r="K63" s="60"/>
      <c r="L63" s="62"/>
    </row>
    <row r="64" spans="1:12" x14ac:dyDescent="0.2">
      <c r="A64" s="263" t="s">
        <v>144</v>
      </c>
      <c r="B64" s="64" t="s">
        <v>145</v>
      </c>
      <c r="C64" s="239" t="e">
        <f>SUM(C60:C63)</f>
        <v>#DIV/0!</v>
      </c>
      <c r="D64" s="239"/>
      <c r="E64" s="60" t="e">
        <f>(F64*100)/D64</f>
        <v>#DIV/0!</v>
      </c>
      <c r="F64" s="60">
        <f>SUM(F60:F63)</f>
        <v>0</v>
      </c>
      <c r="G64" s="60"/>
      <c r="H64" s="60"/>
      <c r="I64" s="65"/>
      <c r="J64" s="66"/>
      <c r="K64" s="65"/>
      <c r="L64" s="67"/>
    </row>
    <row r="65" spans="1:12" ht="13.5" thickBot="1" x14ac:dyDescent="0.25">
      <c r="A65" s="238"/>
      <c r="B65" s="68" t="s">
        <v>146</v>
      </c>
      <c r="C65" s="240"/>
      <c r="D65" s="240"/>
      <c r="E65" s="69" t="e">
        <f>E64</f>
        <v>#DIV/0!</v>
      </c>
      <c r="F65" s="69">
        <f>F64</f>
        <v>0</v>
      </c>
      <c r="G65" s="69"/>
      <c r="H65" s="69"/>
      <c r="I65" s="69"/>
      <c r="J65" s="69"/>
      <c r="K65" s="69"/>
      <c r="L65" s="70"/>
    </row>
    <row r="66" spans="1:12" x14ac:dyDescent="0.2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</row>
    <row r="67" spans="1:12" ht="13.15" customHeight="1" x14ac:dyDescent="0.2">
      <c r="A67" s="100" t="s">
        <v>150</v>
      </c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</row>
    <row r="68" spans="1:12" x14ac:dyDescent="0.2">
      <c r="A68" s="53"/>
      <c r="B68" s="53"/>
      <c r="C68" s="53"/>
      <c r="D68" s="257"/>
      <c r="E68" s="257"/>
      <c r="F68" s="257"/>
      <c r="G68" s="53"/>
      <c r="H68" s="53"/>
      <c r="I68" s="257"/>
      <c r="J68" s="257"/>
      <c r="K68" s="257"/>
      <c r="L68" s="257"/>
    </row>
    <row r="69" spans="1:12" ht="27.6" customHeight="1" x14ac:dyDescent="0.2">
      <c r="A69" s="71"/>
      <c r="B69" s="71"/>
      <c r="C69" s="71"/>
      <c r="D69" s="262"/>
      <c r="E69" s="262"/>
      <c r="F69" s="262"/>
      <c r="G69" s="52"/>
      <c r="H69" s="52"/>
      <c r="I69" s="262"/>
      <c r="J69" s="262"/>
      <c r="K69" s="262"/>
      <c r="L69" s="262"/>
    </row>
    <row r="70" spans="1:12" ht="13.5" thickBot="1" x14ac:dyDescent="0.25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</row>
    <row r="71" spans="1:12" ht="18.75" thickBot="1" x14ac:dyDescent="0.3">
      <c r="A71" s="258" t="s">
        <v>126</v>
      </c>
      <c r="B71" s="258"/>
      <c r="C71" s="258"/>
      <c r="D71" s="258"/>
      <c r="E71" s="258"/>
      <c r="F71" s="258"/>
      <c r="G71" s="258"/>
      <c r="H71" s="258"/>
      <c r="I71" s="258"/>
      <c r="J71" s="258"/>
      <c r="K71" s="258"/>
      <c r="L71" s="258"/>
    </row>
    <row r="72" spans="1:12" ht="14.25" x14ac:dyDescent="0.2">
      <c r="A72" s="259" t="s">
        <v>127</v>
      </c>
      <c r="B72" s="259"/>
      <c r="C72" s="259"/>
      <c r="D72" s="259"/>
      <c r="E72" s="259"/>
      <c r="F72" s="259"/>
      <c r="G72" s="259"/>
      <c r="H72" s="259"/>
      <c r="I72" s="259"/>
      <c r="J72" s="259"/>
      <c r="K72" s="259"/>
      <c r="L72" s="259"/>
    </row>
    <row r="73" spans="1:12" x14ac:dyDescent="0.2">
      <c r="A73" s="260" t="s">
        <v>128</v>
      </c>
      <c r="B73" s="260"/>
      <c r="C73" s="260"/>
      <c r="D73" s="260"/>
      <c r="E73" s="260"/>
      <c r="F73" s="260"/>
      <c r="G73" s="260"/>
      <c r="H73" s="260"/>
      <c r="I73" s="260"/>
      <c r="J73" s="260"/>
      <c r="K73" s="260"/>
      <c r="L73" s="260"/>
    </row>
    <row r="74" spans="1:12" x14ac:dyDescent="0.2">
      <c r="A74" s="260" t="s">
        <v>129</v>
      </c>
      <c r="B74" s="260"/>
      <c r="C74" s="260"/>
      <c r="D74" s="260"/>
      <c r="E74" s="260"/>
      <c r="F74" s="260"/>
      <c r="G74" s="260"/>
      <c r="H74" s="260"/>
      <c r="I74" s="260"/>
      <c r="J74" s="260"/>
      <c r="K74" s="260"/>
      <c r="L74" s="260"/>
    </row>
    <row r="75" spans="1:12" x14ac:dyDescent="0.2">
      <c r="A75" s="260" t="s">
        <v>154</v>
      </c>
      <c r="B75" s="260"/>
      <c r="C75" s="260"/>
      <c r="D75" s="260"/>
      <c r="E75" s="260"/>
      <c r="F75" s="260"/>
      <c r="G75" s="260"/>
      <c r="H75" s="260"/>
      <c r="I75" s="260"/>
      <c r="J75" s="260"/>
      <c r="K75" s="260"/>
      <c r="L75" s="260"/>
    </row>
    <row r="76" spans="1:12" x14ac:dyDescent="0.2">
      <c r="A76" s="247" t="s">
        <v>130</v>
      </c>
      <c r="B76" s="250" t="s">
        <v>131</v>
      </c>
      <c r="C76" s="250" t="s">
        <v>132</v>
      </c>
      <c r="D76" s="253" t="s">
        <v>133</v>
      </c>
      <c r="E76" s="256" t="s">
        <v>134</v>
      </c>
      <c r="F76" s="261"/>
      <c r="G76" s="261"/>
      <c r="H76" s="261"/>
      <c r="I76" s="261"/>
      <c r="J76" s="261"/>
      <c r="K76" s="261"/>
      <c r="L76" s="261"/>
    </row>
    <row r="77" spans="1:12" x14ac:dyDescent="0.2">
      <c r="A77" s="248"/>
      <c r="B77" s="251"/>
      <c r="C77" s="252"/>
      <c r="D77" s="254"/>
      <c r="E77" s="234" t="s">
        <v>135</v>
      </c>
      <c r="F77" s="235"/>
      <c r="G77" s="234" t="s">
        <v>136</v>
      </c>
      <c r="H77" s="235"/>
      <c r="I77" s="234" t="s">
        <v>137</v>
      </c>
      <c r="J77" s="235"/>
      <c r="K77" s="234" t="s">
        <v>138</v>
      </c>
      <c r="L77" s="236"/>
    </row>
    <row r="78" spans="1:12" x14ac:dyDescent="0.2">
      <c r="A78" s="249"/>
      <c r="B78" s="252"/>
      <c r="C78" s="54" t="s">
        <v>139</v>
      </c>
      <c r="D78" s="54" t="s">
        <v>140</v>
      </c>
      <c r="E78" s="55" t="s">
        <v>139</v>
      </c>
      <c r="F78" s="55" t="s">
        <v>141</v>
      </c>
      <c r="G78" s="55" t="s">
        <v>139</v>
      </c>
      <c r="H78" s="55" t="s">
        <v>141</v>
      </c>
      <c r="I78" s="55" t="s">
        <v>139</v>
      </c>
      <c r="J78" s="55" t="s">
        <v>141</v>
      </c>
      <c r="K78" s="55" t="s">
        <v>139</v>
      </c>
      <c r="L78" s="56" t="s">
        <v>141</v>
      </c>
    </row>
    <row r="79" spans="1:12" x14ac:dyDescent="0.2">
      <c r="A79" s="57">
        <v>1</v>
      </c>
      <c r="B79" s="55" t="s">
        <v>37</v>
      </c>
      <c r="C79" s="58" t="e">
        <f>(D79*100)/D82</f>
        <v>#DIV/0!</v>
      </c>
      <c r="D79" s="59"/>
      <c r="E79" s="60">
        <v>100</v>
      </c>
      <c r="F79" s="61">
        <f>D79</f>
        <v>0</v>
      </c>
      <c r="G79" s="60"/>
      <c r="H79" s="61"/>
      <c r="I79" s="60"/>
      <c r="J79" s="61"/>
      <c r="K79" s="60"/>
      <c r="L79" s="62"/>
    </row>
    <row r="80" spans="1:12" x14ac:dyDescent="0.2">
      <c r="A80" s="57">
        <v>2</v>
      </c>
      <c r="B80" s="63" t="s">
        <v>142</v>
      </c>
      <c r="C80" s="58" t="e">
        <f>(D80*100)/D82</f>
        <v>#DIV/0!</v>
      </c>
      <c r="D80" s="59"/>
      <c r="E80" s="60">
        <v>100</v>
      </c>
      <c r="F80" s="61">
        <f>D80</f>
        <v>0</v>
      </c>
      <c r="G80" s="60"/>
      <c r="H80" s="61"/>
      <c r="I80" s="60"/>
      <c r="J80" s="61"/>
      <c r="K80" s="60"/>
      <c r="L80" s="62"/>
    </row>
    <row r="81" spans="1:12" x14ac:dyDescent="0.2">
      <c r="A81" s="57">
        <v>3</v>
      </c>
      <c r="B81" s="55" t="s">
        <v>143</v>
      </c>
      <c r="C81" s="58" t="e">
        <f>(D81*100)/D82</f>
        <v>#DIV/0!</v>
      </c>
      <c r="D81" s="61"/>
      <c r="E81" s="60">
        <v>100</v>
      </c>
      <c r="F81" s="61">
        <f>D81</f>
        <v>0</v>
      </c>
      <c r="G81" s="60"/>
      <c r="H81" s="61"/>
      <c r="I81" s="60"/>
      <c r="J81" s="61"/>
      <c r="K81" s="60"/>
      <c r="L81" s="62"/>
    </row>
    <row r="82" spans="1:12" x14ac:dyDescent="0.2">
      <c r="A82" s="263" t="s">
        <v>144</v>
      </c>
      <c r="B82" s="64" t="s">
        <v>145</v>
      </c>
      <c r="C82" s="239" t="e">
        <f>SUM(C79:C81)</f>
        <v>#DIV/0!</v>
      </c>
      <c r="D82" s="239"/>
      <c r="E82" s="60" t="e">
        <f>(F82*100)/D82</f>
        <v>#DIV/0!</v>
      </c>
      <c r="F82" s="60">
        <f>SUM(F79:F81)</f>
        <v>0</v>
      </c>
      <c r="G82" s="60"/>
      <c r="H82" s="60"/>
      <c r="I82" s="65"/>
      <c r="J82" s="66"/>
      <c r="K82" s="65"/>
      <c r="L82" s="67"/>
    </row>
    <row r="83" spans="1:12" ht="13.5" thickBot="1" x14ac:dyDescent="0.25">
      <c r="A83" s="238"/>
      <c r="B83" s="68" t="s">
        <v>146</v>
      </c>
      <c r="C83" s="240"/>
      <c r="D83" s="240"/>
      <c r="E83" s="69" t="e">
        <f>E82</f>
        <v>#DIV/0!</v>
      </c>
      <c r="F83" s="69">
        <f>F82</f>
        <v>0</v>
      </c>
      <c r="G83" s="69"/>
      <c r="H83" s="69"/>
      <c r="I83" s="69"/>
      <c r="J83" s="69"/>
      <c r="K83" s="69"/>
      <c r="L83" s="70"/>
    </row>
    <row r="84" spans="1:12" x14ac:dyDescent="0.2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</row>
    <row r="85" spans="1:12" ht="13.5" thickBot="1" x14ac:dyDescent="0.2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</row>
    <row r="86" spans="1:12" ht="18.75" thickBot="1" x14ac:dyDescent="0.3">
      <c r="A86" s="231" t="s">
        <v>126</v>
      </c>
      <c r="B86" s="232"/>
      <c r="C86" s="232"/>
      <c r="D86" s="232"/>
      <c r="E86" s="232"/>
      <c r="F86" s="232"/>
      <c r="G86" s="232"/>
      <c r="H86" s="232"/>
      <c r="I86" s="232"/>
      <c r="J86" s="232"/>
      <c r="K86" s="232"/>
      <c r="L86" s="233"/>
    </row>
    <row r="87" spans="1:12" ht="14.25" x14ac:dyDescent="0.2">
      <c r="A87" s="241" t="s">
        <v>127</v>
      </c>
      <c r="B87" s="242"/>
      <c r="C87" s="242"/>
      <c r="D87" s="242"/>
      <c r="E87" s="242"/>
      <c r="F87" s="242"/>
      <c r="G87" s="242"/>
      <c r="H87" s="242"/>
      <c r="I87" s="242"/>
      <c r="J87" s="242"/>
      <c r="K87" s="242"/>
      <c r="L87" s="243"/>
    </row>
    <row r="88" spans="1:12" x14ac:dyDescent="0.2">
      <c r="A88" s="244" t="s">
        <v>128</v>
      </c>
      <c r="B88" s="245"/>
      <c r="C88" s="245"/>
      <c r="D88" s="245"/>
      <c r="E88" s="245"/>
      <c r="F88" s="245"/>
      <c r="G88" s="245"/>
      <c r="H88" s="245"/>
      <c r="I88" s="245"/>
      <c r="J88" s="245"/>
      <c r="K88" s="245"/>
      <c r="L88" s="246"/>
    </row>
    <row r="89" spans="1:12" x14ac:dyDescent="0.2">
      <c r="A89" s="244" t="s">
        <v>129</v>
      </c>
      <c r="B89" s="245"/>
      <c r="C89" s="245"/>
      <c r="D89" s="245"/>
      <c r="E89" s="245"/>
      <c r="F89" s="245"/>
      <c r="G89" s="245"/>
      <c r="H89" s="245"/>
      <c r="I89" s="245"/>
      <c r="J89" s="245"/>
      <c r="K89" s="245"/>
      <c r="L89" s="246"/>
    </row>
    <row r="90" spans="1:12" x14ac:dyDescent="0.2">
      <c r="A90" s="244" t="s">
        <v>155</v>
      </c>
      <c r="B90" s="245"/>
      <c r="C90" s="245"/>
      <c r="D90" s="245"/>
      <c r="E90" s="245"/>
      <c r="F90" s="245"/>
      <c r="G90" s="245"/>
      <c r="H90" s="245"/>
      <c r="I90" s="245"/>
      <c r="J90" s="245"/>
      <c r="K90" s="245"/>
      <c r="L90" s="246"/>
    </row>
    <row r="91" spans="1:12" x14ac:dyDescent="0.2">
      <c r="A91" s="247" t="s">
        <v>130</v>
      </c>
      <c r="B91" s="250" t="s">
        <v>131</v>
      </c>
      <c r="C91" s="250" t="s">
        <v>132</v>
      </c>
      <c r="D91" s="253" t="s">
        <v>133</v>
      </c>
      <c r="E91" s="255" t="s">
        <v>134</v>
      </c>
      <c r="F91" s="255"/>
      <c r="G91" s="255"/>
      <c r="H91" s="255"/>
      <c r="I91" s="255"/>
      <c r="J91" s="255"/>
      <c r="K91" s="255"/>
      <c r="L91" s="256"/>
    </row>
    <row r="92" spans="1:12" x14ac:dyDescent="0.2">
      <c r="A92" s="248"/>
      <c r="B92" s="251"/>
      <c r="C92" s="252"/>
      <c r="D92" s="254"/>
      <c r="E92" s="234" t="s">
        <v>135</v>
      </c>
      <c r="F92" s="235"/>
      <c r="G92" s="234" t="s">
        <v>136</v>
      </c>
      <c r="H92" s="235"/>
      <c r="I92" s="234" t="s">
        <v>137</v>
      </c>
      <c r="J92" s="235"/>
      <c r="K92" s="234" t="s">
        <v>138</v>
      </c>
      <c r="L92" s="236"/>
    </row>
    <row r="93" spans="1:12" x14ac:dyDescent="0.2">
      <c r="A93" s="249"/>
      <c r="B93" s="252"/>
      <c r="C93" s="54" t="s">
        <v>139</v>
      </c>
      <c r="D93" s="54" t="s">
        <v>140</v>
      </c>
      <c r="E93" s="55" t="s">
        <v>139</v>
      </c>
      <c r="F93" s="55" t="s">
        <v>141</v>
      </c>
      <c r="G93" s="55" t="s">
        <v>139</v>
      </c>
      <c r="H93" s="55" t="s">
        <v>141</v>
      </c>
      <c r="I93" s="55" t="s">
        <v>139</v>
      </c>
      <c r="J93" s="55" t="s">
        <v>141</v>
      </c>
      <c r="K93" s="55" t="s">
        <v>139</v>
      </c>
      <c r="L93" s="56" t="s">
        <v>141</v>
      </c>
    </row>
    <row r="94" spans="1:12" x14ac:dyDescent="0.2">
      <c r="A94" s="72">
        <v>1</v>
      </c>
      <c r="B94" s="55" t="s">
        <v>37</v>
      </c>
      <c r="C94" s="73" t="e">
        <f>(D94*100)/D99</f>
        <v>#DIV/0!</v>
      </c>
      <c r="D94" s="74"/>
      <c r="E94" s="75" t="e">
        <f>(F94*100)/D94</f>
        <v>#DIV/0!</v>
      </c>
      <c r="F94" s="76">
        <f>F79+F60+F44+F25+F9</f>
        <v>0</v>
      </c>
      <c r="G94" s="75"/>
      <c r="H94" s="76"/>
      <c r="I94" s="75"/>
      <c r="J94" s="76"/>
      <c r="K94" s="75"/>
      <c r="L94" s="77"/>
    </row>
    <row r="95" spans="1:12" x14ac:dyDescent="0.2">
      <c r="A95" s="72">
        <v>2</v>
      </c>
      <c r="B95" s="63" t="s">
        <v>142</v>
      </c>
      <c r="C95" s="73" t="e">
        <f>(D95*100)/D99</f>
        <v>#DIV/0!</v>
      </c>
      <c r="D95" s="74"/>
      <c r="E95" s="75">
        <v>100</v>
      </c>
      <c r="F95" s="76">
        <f>D95</f>
        <v>0</v>
      </c>
      <c r="G95" s="75"/>
      <c r="H95" s="76"/>
      <c r="I95" s="75"/>
      <c r="J95" s="76"/>
      <c r="K95" s="75"/>
      <c r="L95" s="77"/>
    </row>
    <row r="96" spans="1:12" x14ac:dyDescent="0.2">
      <c r="A96" s="72">
        <v>3</v>
      </c>
      <c r="B96" s="55" t="s">
        <v>143</v>
      </c>
      <c r="C96" s="73" t="e">
        <f>(D96*100)/D99</f>
        <v>#DIV/0!</v>
      </c>
      <c r="D96" s="76"/>
      <c r="E96" s="73" t="e">
        <f>(F96*100)/D96</f>
        <v>#DIV/0!</v>
      </c>
      <c r="F96" s="76">
        <f>F81+F62+F46+F27+F11</f>
        <v>0</v>
      </c>
      <c r="G96" s="73" t="e">
        <f>(H96*100)/D96</f>
        <v>#DIV/0!</v>
      </c>
      <c r="H96" s="76">
        <f>H11</f>
        <v>0</v>
      </c>
      <c r="I96" s="75"/>
      <c r="J96" s="76"/>
      <c r="K96" s="75"/>
      <c r="L96" s="77"/>
    </row>
    <row r="97" spans="1:12" x14ac:dyDescent="0.2">
      <c r="A97" s="72">
        <v>5</v>
      </c>
      <c r="B97" s="55" t="s">
        <v>77</v>
      </c>
      <c r="C97" s="73" t="e">
        <f>(D97*100)/D99</f>
        <v>#DIV/0!</v>
      </c>
      <c r="D97" s="76"/>
      <c r="E97" s="73" t="e">
        <f>(F97*100)/D97</f>
        <v>#DIV/0!</v>
      </c>
      <c r="F97" s="76">
        <f>F63+F47+F28+F12</f>
        <v>0</v>
      </c>
      <c r="G97" s="73" t="e">
        <f>(H97*100)/D97</f>
        <v>#DIV/0!</v>
      </c>
      <c r="H97" s="76">
        <f>H47+H12</f>
        <v>0</v>
      </c>
      <c r="I97" s="75"/>
      <c r="J97" s="76"/>
      <c r="K97" s="75"/>
      <c r="L97" s="77"/>
    </row>
    <row r="98" spans="1:12" ht="36" x14ac:dyDescent="0.2">
      <c r="A98" s="72">
        <v>6</v>
      </c>
      <c r="B98" s="78" t="s">
        <v>148</v>
      </c>
      <c r="C98" s="73" t="e">
        <f>(D98*100)/D99</f>
        <v>#DIV/0!</v>
      </c>
      <c r="D98" s="79"/>
      <c r="E98" s="75">
        <v>60</v>
      </c>
      <c r="F98" s="76">
        <f>D98*0.6</f>
        <v>0</v>
      </c>
      <c r="G98" s="75">
        <v>40</v>
      </c>
      <c r="H98" s="76">
        <f>D98*0.4</f>
        <v>0</v>
      </c>
      <c r="I98" s="80"/>
      <c r="J98" s="76"/>
      <c r="K98" s="80"/>
      <c r="L98" s="77"/>
    </row>
    <row r="99" spans="1:12" x14ac:dyDescent="0.2">
      <c r="A99" s="237" t="s">
        <v>144</v>
      </c>
      <c r="B99" s="64" t="s">
        <v>145</v>
      </c>
      <c r="C99" s="239" t="e">
        <f>SUM(C94:C98)</f>
        <v>#DIV/0!</v>
      </c>
      <c r="D99" s="239"/>
      <c r="E99" s="75" t="e">
        <f>(F99*100)/D99</f>
        <v>#DIV/0!</v>
      </c>
      <c r="F99" s="75">
        <f>SUM(F94:F98)</f>
        <v>0</v>
      </c>
      <c r="G99" s="75" t="e">
        <f>(H99*100)/D99</f>
        <v>#DIV/0!</v>
      </c>
      <c r="H99" s="75">
        <f>SUM(H94:H98)</f>
        <v>0</v>
      </c>
      <c r="I99" s="75"/>
      <c r="J99" s="81"/>
      <c r="K99" s="80"/>
      <c r="L99" s="82"/>
    </row>
    <row r="100" spans="1:12" ht="13.5" thickBot="1" x14ac:dyDescent="0.25">
      <c r="A100" s="238"/>
      <c r="B100" s="68" t="s">
        <v>146</v>
      </c>
      <c r="C100" s="240"/>
      <c r="D100" s="240"/>
      <c r="E100" s="83" t="e">
        <f>E99</f>
        <v>#DIV/0!</v>
      </c>
      <c r="F100" s="83">
        <f>F99</f>
        <v>0</v>
      </c>
      <c r="G100" s="83" t="e">
        <f>E99+G99</f>
        <v>#DIV/0!</v>
      </c>
      <c r="H100" s="83">
        <f>H99+F100-0.01</f>
        <v>-0.01</v>
      </c>
      <c r="I100" s="83"/>
      <c r="J100" s="83"/>
      <c r="K100" s="83"/>
      <c r="L100" s="84"/>
    </row>
    <row r="101" spans="1:12" x14ac:dyDescent="0.2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</row>
    <row r="102" spans="1:12" ht="13.15" customHeight="1" x14ac:dyDescent="0.2">
      <c r="A102" s="100" t="s">
        <v>150</v>
      </c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</row>
    <row r="103" spans="1:12" x14ac:dyDescent="0.2">
      <c r="A103" s="53"/>
      <c r="B103" s="53"/>
      <c r="C103" s="53"/>
      <c r="D103" s="257"/>
      <c r="E103" s="257"/>
      <c r="F103" s="257"/>
      <c r="G103" s="53"/>
      <c r="H103" s="53"/>
      <c r="I103" s="257"/>
      <c r="J103" s="257"/>
      <c r="K103" s="257"/>
      <c r="L103" s="257"/>
    </row>
    <row r="104" spans="1:12" ht="28.9" customHeight="1" x14ac:dyDescent="0.2">
      <c r="A104" s="71"/>
      <c r="B104" s="71"/>
      <c r="C104" s="71"/>
      <c r="D104" s="109"/>
      <c r="E104" s="109"/>
      <c r="F104" s="109"/>
      <c r="G104" s="52"/>
      <c r="H104" s="52"/>
      <c r="I104" s="109"/>
      <c r="J104" s="109"/>
      <c r="K104" s="109"/>
      <c r="L104" s="109"/>
    </row>
  </sheetData>
  <mergeCells count="117">
    <mergeCell ref="A102:L102"/>
    <mergeCell ref="D103:F103"/>
    <mergeCell ref="I103:L103"/>
    <mergeCell ref="D104:F104"/>
    <mergeCell ref="I104:L104"/>
    <mergeCell ref="G92:H92"/>
    <mergeCell ref="I92:J92"/>
    <mergeCell ref="K92:L92"/>
    <mergeCell ref="A99:A100"/>
    <mergeCell ref="C99:C100"/>
    <mergeCell ref="D99:D100"/>
    <mergeCell ref="A87:L87"/>
    <mergeCell ref="A88:L88"/>
    <mergeCell ref="A89:L89"/>
    <mergeCell ref="A90:L90"/>
    <mergeCell ref="A91:A93"/>
    <mergeCell ref="B91:B93"/>
    <mergeCell ref="C91:C92"/>
    <mergeCell ref="D91:D92"/>
    <mergeCell ref="E91:L91"/>
    <mergeCell ref="E92:F92"/>
    <mergeCell ref="A86:L86"/>
    <mergeCell ref="G77:H77"/>
    <mergeCell ref="I77:J77"/>
    <mergeCell ref="K77:L77"/>
    <mergeCell ref="A82:A83"/>
    <mergeCell ref="C82:C83"/>
    <mergeCell ref="D82:D83"/>
    <mergeCell ref="A72:L72"/>
    <mergeCell ref="A73:L73"/>
    <mergeCell ref="A74:L74"/>
    <mergeCell ref="A75:L75"/>
    <mergeCell ref="A76:A78"/>
    <mergeCell ref="B76:B78"/>
    <mergeCell ref="C76:C77"/>
    <mergeCell ref="D76:D77"/>
    <mergeCell ref="E76:L76"/>
    <mergeCell ref="E77:F77"/>
    <mergeCell ref="A67:L67"/>
    <mergeCell ref="D68:F68"/>
    <mergeCell ref="I68:L68"/>
    <mergeCell ref="D69:F69"/>
    <mergeCell ref="I69:L69"/>
    <mergeCell ref="A71:L71"/>
    <mergeCell ref="G58:H58"/>
    <mergeCell ref="I58:J58"/>
    <mergeCell ref="K58:L58"/>
    <mergeCell ref="A64:A65"/>
    <mergeCell ref="C64:C65"/>
    <mergeCell ref="D64:D65"/>
    <mergeCell ref="A53:L53"/>
    <mergeCell ref="A54:L54"/>
    <mergeCell ref="A55:L55"/>
    <mergeCell ref="A56:L56"/>
    <mergeCell ref="A57:A59"/>
    <mergeCell ref="B57:B59"/>
    <mergeCell ref="C57:C58"/>
    <mergeCell ref="D57:D58"/>
    <mergeCell ref="E57:L57"/>
    <mergeCell ref="E58:F58"/>
    <mergeCell ref="A52:L52"/>
    <mergeCell ref="G42:H42"/>
    <mergeCell ref="I42:J42"/>
    <mergeCell ref="K42:L42"/>
    <mergeCell ref="A48:A49"/>
    <mergeCell ref="C48:C49"/>
    <mergeCell ref="D48:D49"/>
    <mergeCell ref="A37:L37"/>
    <mergeCell ref="A38:L38"/>
    <mergeCell ref="A39:L39"/>
    <mergeCell ref="A40:L40"/>
    <mergeCell ref="A41:A43"/>
    <mergeCell ref="B41:B43"/>
    <mergeCell ref="C41:C42"/>
    <mergeCell ref="D41:D42"/>
    <mergeCell ref="E41:L41"/>
    <mergeCell ref="E42:F42"/>
    <mergeCell ref="A32:L32"/>
    <mergeCell ref="D34:F34"/>
    <mergeCell ref="I34:L34"/>
    <mergeCell ref="D35:F35"/>
    <mergeCell ref="I35:L35"/>
    <mergeCell ref="A36:L36"/>
    <mergeCell ref="G23:H23"/>
    <mergeCell ref="I23:J23"/>
    <mergeCell ref="K23:L23"/>
    <mergeCell ref="A29:A30"/>
    <mergeCell ref="C29:C30"/>
    <mergeCell ref="D29:D30"/>
    <mergeCell ref="A18:L18"/>
    <mergeCell ref="A19:L19"/>
    <mergeCell ref="A20:L20"/>
    <mergeCell ref="A21:L21"/>
    <mergeCell ref="A22:A24"/>
    <mergeCell ref="B22:B24"/>
    <mergeCell ref="C22:C23"/>
    <mergeCell ref="D22:D23"/>
    <mergeCell ref="E22:L22"/>
    <mergeCell ref="E23:F23"/>
    <mergeCell ref="A17:L17"/>
    <mergeCell ref="E7:F7"/>
    <mergeCell ref="G7:H7"/>
    <mergeCell ref="I7:J7"/>
    <mergeCell ref="K7:L7"/>
    <mergeCell ref="A13:A14"/>
    <mergeCell ref="C13:C14"/>
    <mergeCell ref="D13:D14"/>
    <mergeCell ref="A1:L1"/>
    <mergeCell ref="A2:L2"/>
    <mergeCell ref="A3:L3"/>
    <mergeCell ref="A4:L4"/>
    <mergeCell ref="A5:L5"/>
    <mergeCell ref="A6:A8"/>
    <mergeCell ref="B6:B8"/>
    <mergeCell ref="C6:C7"/>
    <mergeCell ref="D6:D7"/>
    <mergeCell ref="E6:L6"/>
  </mergeCells>
  <pageMargins left="0.511811024" right="0.511811024" top="0.78740157499999996" bottom="0.78740157499999996" header="0.31496062000000002" footer="0.31496062000000002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TRECHO 9</vt:lpstr>
      <vt:lpstr>TRECHO 10</vt:lpstr>
      <vt:lpstr>TRECHO 11</vt:lpstr>
      <vt:lpstr>TRECHO 12</vt:lpstr>
      <vt:lpstr>TRECHO 13</vt:lpstr>
      <vt:lpstr>PO TOTAL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2019-11-13T15:14:48Z</cp:lastPrinted>
  <dcterms:created xsi:type="dcterms:W3CDTF">2018-12-04T17:25:25Z</dcterms:created>
  <dcterms:modified xsi:type="dcterms:W3CDTF">2019-11-13T15:15:10Z</dcterms:modified>
</cp:coreProperties>
</file>