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PREFEITURA\PAVER TRANQUILO\"/>
    </mc:Choice>
  </mc:AlternateContent>
  <bookViews>
    <workbookView xWindow="0" yWindow="0" windowWidth="23040" windowHeight="8808" activeTab="1"/>
  </bookViews>
  <sheets>
    <sheet name="PO" sheetId="1" r:id="rId1"/>
    <sheet name="CRONOGRAMA" sheetId="11" r:id="rId2"/>
  </sheets>
  <externalReferences>
    <externalReference r:id="rId3"/>
  </externalReferences>
  <definedNames>
    <definedName name="_xlnm.Database">TEXT(Import.DataBase,"mm-aaaa")</definedName>
    <definedName name="Import.DataBase">[1]DADOS!$A$38</definedName>
    <definedName name="Referencia.Descricao">IF(ISNUMBER([1]PO!linhaSINAPIxls),INDEX(INDIRECT("'[Referência "&amp;_xlnm.Database&amp;".xls]Banco'!$b:$g"),[1]PO!linhaSINAPIxls,3),"")</definedName>
    <definedName name="TipoOrçamento">"BASE"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2" i="11" l="1"/>
  <c r="E22" i="1"/>
  <c r="H14" i="1" l="1"/>
  <c r="I14" i="1" s="1"/>
  <c r="E19" i="1" l="1"/>
  <c r="E10" i="11" l="1"/>
  <c r="E11" i="11" s="1"/>
  <c r="H22" i="1"/>
  <c r="H19" i="1"/>
  <c r="E18" i="1"/>
  <c r="H26" i="1" l="1"/>
  <c r="H27" i="1"/>
  <c r="H28" i="1"/>
  <c r="H29" i="1"/>
  <c r="H25" i="1"/>
  <c r="H18" i="1"/>
  <c r="H15" i="1"/>
  <c r="I11" i="1"/>
  <c r="I25" i="1" l="1"/>
  <c r="I29" i="1"/>
  <c r="I28" i="1"/>
  <c r="I27" i="1"/>
  <c r="I26" i="1"/>
  <c r="I22" i="1"/>
  <c r="I23" i="1" s="1"/>
  <c r="D12" i="11" s="1"/>
  <c r="I15" i="1"/>
  <c r="H12" i="11" l="1"/>
  <c r="F12" i="11"/>
  <c r="I30" i="1"/>
  <c r="I16" i="1"/>
  <c r="D10" i="11" s="1"/>
  <c r="F10" i="11" s="1"/>
  <c r="I18" i="1"/>
  <c r="I12" i="1"/>
  <c r="D9" i="11" s="1"/>
  <c r="D13" i="11" l="1"/>
  <c r="H13" i="11" s="1"/>
  <c r="H14" i="11" s="1"/>
  <c r="F9" i="11"/>
  <c r="I19" i="1"/>
  <c r="I20" i="1" s="1"/>
  <c r="I31" i="1" s="1"/>
  <c r="D14" i="11" l="1"/>
  <c r="D11" i="11"/>
  <c r="F11" i="11" s="1"/>
  <c r="F14" i="11"/>
  <c r="C11" i="11" l="1"/>
  <c r="C9" i="11"/>
  <c r="C10" i="11"/>
  <c r="C13" i="11"/>
  <c r="C12" i="11"/>
  <c r="E14" i="11"/>
  <c r="E15" i="11" s="1"/>
  <c r="F15" i="11"/>
  <c r="H15" i="11" s="1"/>
  <c r="C14" i="11" l="1"/>
</calcChain>
</file>

<file path=xl/sharedStrings.xml><?xml version="1.0" encoding="utf-8"?>
<sst xmlns="http://schemas.openxmlformats.org/spreadsheetml/2006/main" count="111" uniqueCount="82">
  <si>
    <t>1.</t>
  </si>
  <si>
    <t>Item</t>
  </si>
  <si>
    <t>2.</t>
  </si>
  <si>
    <t>2.1</t>
  </si>
  <si>
    <t>ASSENTAMENTO DE GUIA (MEIO-FIO), CONFECCIONADA EM CONCRETO PRÉ-FABRICADO, DIMENSÕES 100X15X13X30 CM (COMPRIMENTO X BASE INFERIOR X BASE SUPERIOR X ALTURA), PARA VIAS URBANAS (USO VIÁRIO). AF_06/2016</t>
  </si>
  <si>
    <t>m</t>
  </si>
  <si>
    <t>3.</t>
  </si>
  <si>
    <t>3.2</t>
  </si>
  <si>
    <t>m²</t>
  </si>
  <si>
    <t>TOTAL</t>
  </si>
  <si>
    <t>2.3</t>
  </si>
  <si>
    <t>ESCAVAÇÃO MANUAL DE VALA COM PROFUNDIDADE MENOR OU IGUAL A 1,30 M. AF_03/2016</t>
  </si>
  <si>
    <t>m³</t>
  </si>
  <si>
    <t>m³xkm</t>
  </si>
  <si>
    <t>SINALIZAÇÃO VERTICAL</t>
  </si>
  <si>
    <t>4.1</t>
  </si>
  <si>
    <t>ESCAVAÇÃO MANUAL PARA BLOCO DE COROAMENTO OU SAPATA, SEM PREVISÃO DE FÔRMA. AF_06/2017</t>
  </si>
  <si>
    <t>5.1</t>
  </si>
  <si>
    <t>5.2</t>
  </si>
  <si>
    <t>5.3</t>
  </si>
  <si>
    <t>5.4</t>
  </si>
  <si>
    <t>5.5</t>
  </si>
  <si>
    <t>3.1</t>
  </si>
  <si>
    <t>PAVIMENTAÇÃO DE BLOCOS INTERTRAVADOS ESPESSURA DE 8 CM, FCK 35 MPA</t>
  </si>
  <si>
    <t>REFORÇO DA BASE COM BRITA GRADUADA</t>
  </si>
  <si>
    <t>SERVIÇOS INICIAIS</t>
  </si>
  <si>
    <t>MEIO-FIO</t>
  </si>
  <si>
    <t>CRONOGRAMA FÍSICO FINANCEIRO</t>
  </si>
  <si>
    <t>( X  ) GLOBAL          (     ) INDIVIDUAL</t>
  </si>
  <si>
    <t>DISCRIMINAÇÃO DOS SERVIÇOS</t>
  </si>
  <si>
    <t>Peso</t>
  </si>
  <si>
    <t>MESES</t>
  </si>
  <si>
    <t>%</t>
  </si>
  <si>
    <t>Mês 1</t>
  </si>
  <si>
    <t>Mês 2</t>
  </si>
  <si>
    <t>Mês 3</t>
  </si>
  <si>
    <t>Mês 4</t>
  </si>
  <si>
    <t>(R$)</t>
  </si>
  <si>
    <t>R$</t>
  </si>
  <si>
    <t>SIMPLES</t>
  </si>
  <si>
    <t>ACUMULADO</t>
  </si>
  <si>
    <t>Valor das Obras e serviços</t>
  </si>
  <si>
    <t>PAVIMENTAÇÃO DE BLOCOS INTERTRAVADOS</t>
  </si>
  <si>
    <t>EXECUÇÃO DE VIA EM PISO INTERTRAVADO, COM BLOCO 16 FACES DE 22 X 11 CM, ESPESSURA 8 CM. AF_12/2015</t>
  </si>
  <si>
    <t>PLANILHA ORÇAMENTARIA</t>
  </si>
  <si>
    <r>
      <rPr>
        <b/>
        <sz val="10"/>
        <color rgb="FF000000"/>
        <rFont val="Arial"/>
        <family val="2"/>
      </rPr>
      <t>PROPONENTE:</t>
    </r>
    <r>
      <rPr>
        <sz val="10"/>
        <color rgb="FF000000"/>
        <rFont val="Arial"/>
        <family val="2"/>
      </rPr>
      <t xml:space="preserve"> MUNICÍPIO DE SÃO JOSÉ DO OURO</t>
    </r>
  </si>
  <si>
    <r>
      <rPr>
        <b/>
        <sz val="10"/>
        <color rgb="FF000000"/>
        <rFont val="Arial"/>
        <family val="2"/>
      </rPr>
      <t xml:space="preserve">MODALIDADE: </t>
    </r>
    <r>
      <rPr>
        <sz val="10"/>
        <color rgb="FF000000"/>
        <rFont val="Arial"/>
        <family val="2"/>
      </rPr>
      <t>EMPREITADA GLOBAL</t>
    </r>
  </si>
  <si>
    <r>
      <rPr>
        <b/>
        <sz val="10"/>
        <color rgb="FF000000"/>
        <rFont val="Arial"/>
        <family val="2"/>
      </rPr>
      <t>MUNICÍPIO/UF:</t>
    </r>
    <r>
      <rPr>
        <sz val="10"/>
        <color rgb="FF000000"/>
        <rFont val="Arial"/>
        <family val="2"/>
      </rPr>
      <t xml:space="preserve"> SÃO JOSÉ DO OURO/RS</t>
    </r>
  </si>
  <si>
    <t>DESONERADO:</t>
  </si>
  <si>
    <t>BDI</t>
  </si>
  <si>
    <t>SIM</t>
  </si>
  <si>
    <t>ITEM</t>
  </si>
  <si>
    <t>FONTE</t>
  </si>
  <si>
    <t>CÓDIGO</t>
  </si>
  <si>
    <t>DESCRIÇÃO</t>
  </si>
  <si>
    <t>UNIDADE</t>
  </si>
  <si>
    <t>QUANTIDADE</t>
  </si>
  <si>
    <t>CUSTO UNITÁRIO (R$)</t>
  </si>
  <si>
    <t>PREÇO TOTAL (R$)</t>
  </si>
  <si>
    <t>TOTAL DO ITEM 1</t>
  </si>
  <si>
    <t>TOTAL DO ITEM 2</t>
  </si>
  <si>
    <t>TOTAL DO ITEM 3</t>
  </si>
  <si>
    <t>TOTAL DO ITEM 4</t>
  </si>
  <si>
    <t>TOTAL DO ITEM 5</t>
  </si>
  <si>
    <t>Foi considerado arredondamento de duas casas decimais para Quantidade; Custo Unitário; BDI; Preço Unitário; Preço Total.</t>
  </si>
  <si>
    <t>SINAPI</t>
  </si>
  <si>
    <t>1.2</t>
  </si>
  <si>
    <r>
      <rPr>
        <b/>
        <sz val="10"/>
        <color rgb="FF000000"/>
        <rFont val="Arial"/>
        <family val="2"/>
      </rPr>
      <t xml:space="preserve">OBJETO: </t>
    </r>
    <r>
      <rPr>
        <sz val="10"/>
        <color rgb="FF000000"/>
        <rFont val="Arial"/>
        <family val="2"/>
      </rPr>
      <t>PAVIMENTAÇÃO DE BLOCOS INTERTRAVADOS NO PERIMETRO URBANO DO MUNICÍPIO DE SÃO JOSÉ DO OURO/RS</t>
    </r>
  </si>
  <si>
    <t>TRANSPORTE COMERCIAL DE BRITA</t>
  </si>
  <si>
    <t>DAER</t>
  </si>
  <si>
    <t>SINAPI-I</t>
  </si>
  <si>
    <t>TUBO ACO GALVANIZADO COM COSTURA, CLASSE MEDIA, DN 2", E = *3,65* MM, PESO *5,10* KG/M (NBR 5580)</t>
  </si>
  <si>
    <t>PLACA DE ACO ESMALTADA PARA IDENTIFICACAO DE RUA, *45 CM X 20* CM</t>
  </si>
  <si>
    <t>UNID</t>
  </si>
  <si>
    <t xml:space="preserve">PLACA TODA REFLETIVA TIPO I </t>
  </si>
  <si>
    <t>PREÇO UNITÁRIO (R$) + BDI</t>
  </si>
  <si>
    <t>PEDRA BRITADA OU BICA CORRIDA, NAO CLASSIFICADA (POSTO PEDREIRA/FORNECEDOR, SEM FRETE)</t>
  </si>
  <si>
    <r>
      <rPr>
        <b/>
        <sz val="10"/>
        <color rgb="FF000000"/>
        <rFont val="Arial"/>
        <family val="2"/>
      </rPr>
      <t>OBJETO:</t>
    </r>
    <r>
      <rPr>
        <sz val="10"/>
        <color rgb="FF000000"/>
        <rFont val="Arial"/>
        <family val="2"/>
      </rPr>
      <t xml:space="preserve"> PAVIMENTAÇÃO DE BLOCOS INTERTRAVADOS NO PERIMETRO URBANO DO MUNICÍPIO DE SÃO JOSÉ DO OURO/RS</t>
    </r>
  </si>
  <si>
    <t>REFORÇO DA BASE</t>
  </si>
  <si>
    <r>
      <rPr>
        <b/>
        <sz val="10"/>
        <color rgb="FF000000"/>
        <rFont val="Arial"/>
        <family val="2"/>
      </rPr>
      <t>LOCALIDADE:</t>
    </r>
    <r>
      <rPr>
        <sz val="10"/>
        <color rgb="FF000000"/>
        <rFont val="Arial"/>
        <family val="2"/>
      </rPr>
      <t xml:space="preserve"> RUA TRANQUILO CARNIEL E BECO DE ACESSO</t>
    </r>
  </si>
  <si>
    <t>LOCAÇÃO DE PAVIMENTAÇÃO. AF_10/2018</t>
  </si>
  <si>
    <t>CONCRETAGEM DE RADIER, PISO OU LAJE SOBRE SOLO, FCK 30 MPA, - LANÇAMENTO, ADENSAMENTO E ACABAMENTO. AF_09/2017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</si>
</sst>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0.00;[Red]0.00"/>
    <numFmt numFmtId="165" formatCode="m\.dd\.yy;@"/>
    <numFmt numFmtId="166" formatCode="&quot;R$&quot;#,##0.00"/>
    <numFmt numFmtId="167" formatCode="_(* #,##0.00_);_(* \(#,##0.00\);_(* &quot;&quot;??_);_(@_)"/>
  </numFmts>
  <fonts count="22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name val="Calibri"/>
      <family val="2"/>
      <scheme val="minor"/>
    </font>
    <font>
      <sz val="8"/>
      <color rgb="FF00000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8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sz val="10"/>
      <color rgb="FF000000"/>
      <name val="Times New Roman"/>
      <family val="1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808080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8" fillId="0" borderId="0"/>
    <xf numFmtId="43" fontId="9" fillId="0" borderId="0" applyFont="0" applyFill="0" applyBorder="0" applyAlignment="0" applyProtection="0"/>
  </cellStyleXfs>
  <cellXfs count="153">
    <xf numFmtId="0" fontId="0" fillId="0" borderId="0" xfId="0"/>
    <xf numFmtId="0" fontId="5" fillId="2" borderId="7" xfId="0" applyFont="1" applyFill="1" applyBorder="1" applyAlignment="1">
      <alignment horizontal="left" wrapText="1"/>
    </xf>
    <xf numFmtId="0" fontId="4" fillId="2" borderId="7" xfId="0" applyFont="1" applyFill="1" applyBorder="1" applyAlignment="1">
      <alignment horizontal="left" vertical="top" wrapText="1"/>
    </xf>
    <xf numFmtId="164" fontId="4" fillId="2" borderId="1" xfId="0" applyNumberFormat="1" applyFont="1" applyFill="1" applyBorder="1" applyAlignment="1">
      <alignment horizontal="right" vertical="top" shrinkToFit="1"/>
    </xf>
    <xf numFmtId="0" fontId="5" fillId="2" borderId="9" xfId="0" applyFont="1" applyFill="1" applyBorder="1"/>
    <xf numFmtId="0" fontId="3" fillId="0" borderId="7" xfId="0" applyFont="1" applyFill="1" applyBorder="1" applyAlignment="1">
      <alignment horizontal="center" vertical="center" wrapText="1"/>
    </xf>
    <xf numFmtId="2" fontId="6" fillId="0" borderId="7" xfId="0" applyNumberFormat="1" applyFont="1" applyFill="1" applyBorder="1" applyAlignment="1">
      <alignment horizontal="center" vertical="center" shrinkToFit="1"/>
    </xf>
    <xf numFmtId="0" fontId="3" fillId="0" borderId="0" xfId="0" applyFont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2" fontId="6" fillId="0" borderId="9" xfId="0" applyNumberFormat="1" applyFont="1" applyFill="1" applyBorder="1" applyAlignment="1">
      <alignment horizontal="center" vertical="center" shrinkToFit="1"/>
    </xf>
    <xf numFmtId="165" fontId="6" fillId="0" borderId="1" xfId="0" applyNumberFormat="1" applyFont="1" applyFill="1" applyBorder="1" applyAlignment="1">
      <alignment horizontal="right" vertical="center" shrinkToFit="1"/>
    </xf>
    <xf numFmtId="0" fontId="3" fillId="0" borderId="9" xfId="0" applyFont="1" applyFill="1" applyBorder="1" applyAlignment="1">
      <alignment horizontal="center" vertical="center" wrapText="1"/>
    </xf>
    <xf numFmtId="166" fontId="2" fillId="0" borderId="9" xfId="0" applyNumberFormat="1" applyFont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 shrinkToFit="1"/>
    </xf>
    <xf numFmtId="4" fontId="6" fillId="0" borderId="8" xfId="0" applyNumberFormat="1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left" vertical="top" wrapText="1"/>
    </xf>
    <xf numFmtId="166" fontId="4" fillId="2" borderId="9" xfId="0" applyNumberFormat="1" applyFont="1" applyFill="1" applyBorder="1" applyAlignment="1">
      <alignment horizontal="right" vertical="top" shrinkToFit="1"/>
    </xf>
    <xf numFmtId="164" fontId="4" fillId="2" borderId="9" xfId="0" applyNumberFormat="1" applyFont="1" applyFill="1" applyBorder="1" applyAlignment="1">
      <alignment horizontal="right" vertical="top" shrinkToFit="1"/>
    </xf>
    <xf numFmtId="165" fontId="6" fillId="0" borderId="3" xfId="0" applyNumberFormat="1" applyFont="1" applyFill="1" applyBorder="1" applyAlignment="1">
      <alignment horizontal="right" vertical="center" shrinkToFit="1"/>
    </xf>
    <xf numFmtId="0" fontId="3" fillId="0" borderId="4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left" wrapText="1"/>
    </xf>
    <xf numFmtId="0" fontId="4" fillId="2" borderId="13" xfId="0" applyFont="1" applyFill="1" applyBorder="1" applyAlignment="1">
      <alignment horizontal="left" vertical="top" wrapText="1"/>
    </xf>
    <xf numFmtId="0" fontId="5" fillId="2" borderId="6" xfId="0" applyFont="1" applyFill="1" applyBorder="1" applyAlignment="1">
      <alignment horizontal="left" wrapText="1"/>
    </xf>
    <xf numFmtId="164" fontId="4" fillId="2" borderId="19" xfId="0" applyNumberFormat="1" applyFont="1" applyFill="1" applyBorder="1" applyAlignment="1">
      <alignment horizontal="right" vertical="top" shrinkToFit="1"/>
    </xf>
    <xf numFmtId="166" fontId="4" fillId="2" borderId="19" xfId="0" applyNumberFormat="1" applyFont="1" applyFill="1" applyBorder="1" applyAlignment="1">
      <alignment horizontal="right" vertical="top" shrinkToFit="1"/>
    </xf>
    <xf numFmtId="166" fontId="11" fillId="0" borderId="9" xfId="0" applyNumberFormat="1" applyFont="1" applyBorder="1" applyAlignment="1">
      <alignment horizontal="center" vertical="center"/>
    </xf>
    <xf numFmtId="0" fontId="7" fillId="0" borderId="9" xfId="0" applyFont="1" applyBorder="1"/>
    <xf numFmtId="0" fontId="14" fillId="0" borderId="9" xfId="0" applyFont="1" applyBorder="1"/>
    <xf numFmtId="0" fontId="14" fillId="0" borderId="16" xfId="0" applyFont="1" applyBorder="1"/>
    <xf numFmtId="0" fontId="14" fillId="0" borderId="20" xfId="0" applyFont="1" applyBorder="1"/>
    <xf numFmtId="0" fontId="14" fillId="0" borderId="10" xfId="0" applyFont="1" applyBorder="1"/>
    <xf numFmtId="0" fontId="0" fillId="0" borderId="0" xfId="0" applyFill="1" applyBorder="1" applyAlignment="1">
      <alignment horizontal="left" vertical="top"/>
    </xf>
    <xf numFmtId="0" fontId="17" fillId="0" borderId="0" xfId="0" applyFont="1" applyFill="1" applyBorder="1" applyAlignment="1">
      <alignment horizontal="left" vertical="top"/>
    </xf>
    <xf numFmtId="0" fontId="17" fillId="0" borderId="0" xfId="0" applyFont="1" applyFill="1" applyBorder="1" applyAlignment="1">
      <alignment horizontal="center" vertical="top"/>
    </xf>
    <xf numFmtId="0" fontId="4" fillId="0" borderId="31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17" fillId="0" borderId="29" xfId="0" applyFont="1" applyFill="1" applyBorder="1" applyAlignment="1">
      <alignment vertical="top"/>
    </xf>
    <xf numFmtId="0" fontId="4" fillId="2" borderId="4" xfId="0" applyFont="1" applyFill="1" applyBorder="1" applyAlignment="1">
      <alignment horizontal="right" vertical="top" wrapText="1"/>
    </xf>
    <xf numFmtId="0" fontId="5" fillId="2" borderId="4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vertical="top" wrapText="1"/>
    </xf>
    <xf numFmtId="165" fontId="6" fillId="0" borderId="9" xfId="0" applyNumberFormat="1" applyFont="1" applyFill="1" applyBorder="1" applyAlignment="1">
      <alignment horizontal="right" vertical="center" shrinkToFit="1"/>
    </xf>
    <xf numFmtId="0" fontId="4" fillId="2" borderId="19" xfId="0" applyFont="1" applyFill="1" applyBorder="1" applyAlignment="1">
      <alignment horizontal="right" vertical="top" wrapText="1"/>
    </xf>
    <xf numFmtId="0" fontId="5" fillId="2" borderId="14" xfId="0" applyFont="1" applyFill="1" applyBorder="1" applyAlignment="1">
      <alignment horizontal="left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right" vertical="top" wrapText="1"/>
    </xf>
    <xf numFmtId="0" fontId="5" fillId="2" borderId="2" xfId="0" applyFont="1" applyFill="1" applyBorder="1" applyAlignment="1">
      <alignment horizontal="left" wrapText="1"/>
    </xf>
    <xf numFmtId="0" fontId="0" fillId="0" borderId="0" xfId="0" applyFill="1" applyBorder="1" applyAlignment="1">
      <alignment horizontal="center" vertical="top"/>
    </xf>
    <xf numFmtId="0" fontId="8" fillId="0" borderId="0" xfId="0" applyFont="1" applyFill="1" applyBorder="1" applyAlignment="1">
      <alignment horizontal="center" wrapText="1"/>
    </xf>
    <xf numFmtId="0" fontId="19" fillId="0" borderId="0" xfId="0" applyFont="1" applyFill="1" applyBorder="1" applyAlignment="1">
      <alignment horizontal="left" vertical="top" wrapText="1"/>
    </xf>
    <xf numFmtId="0" fontId="20" fillId="0" borderId="0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4" fillId="2" borderId="4" xfId="0" applyFont="1" applyFill="1" applyBorder="1" applyAlignment="1">
      <alignment horizontal="center" vertical="top" wrapText="1"/>
    </xf>
    <xf numFmtId="165" fontId="6" fillId="0" borderId="9" xfId="0" applyNumberFormat="1" applyFont="1" applyFill="1" applyBorder="1" applyAlignment="1">
      <alignment horizontal="center" vertical="center" shrinkToFit="1"/>
    </xf>
    <xf numFmtId="0" fontId="4" fillId="2" borderId="9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4" fillId="0" borderId="36" xfId="0" applyFont="1" applyFill="1" applyBorder="1" applyAlignment="1">
      <alignment vertical="center" wrapText="1"/>
    </xf>
    <xf numFmtId="0" fontId="18" fillId="0" borderId="18" xfId="0" applyFont="1" applyFill="1" applyBorder="1" applyAlignment="1">
      <alignment horizontal="center" vertical="top" wrapText="1"/>
    </xf>
    <xf numFmtId="166" fontId="1" fillId="5" borderId="22" xfId="0" applyNumberFormat="1" applyFont="1" applyFill="1" applyBorder="1" applyAlignment="1">
      <alignment horizontal="center" vertical="center" wrapText="1"/>
    </xf>
    <xf numFmtId="165" fontId="6" fillId="5" borderId="1" xfId="0" applyNumberFormat="1" applyFont="1" applyFill="1" applyBorder="1" applyAlignment="1">
      <alignment horizontal="right" vertical="center" shrinkToFit="1"/>
    </xf>
    <xf numFmtId="165" fontId="6" fillId="5" borderId="9" xfId="0" applyNumberFormat="1" applyFont="1" applyFill="1" applyBorder="1" applyAlignment="1">
      <alignment horizontal="center" vertical="center" shrinkToFi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left" vertical="center" wrapText="1"/>
    </xf>
    <xf numFmtId="2" fontId="6" fillId="5" borderId="9" xfId="0" applyNumberFormat="1" applyFont="1" applyFill="1" applyBorder="1" applyAlignment="1">
      <alignment horizontal="center" vertical="center" shrinkToFit="1"/>
    </xf>
    <xf numFmtId="0" fontId="3" fillId="5" borderId="2" xfId="0" applyFont="1" applyFill="1" applyBorder="1" applyAlignment="1">
      <alignment horizontal="center" vertical="center" wrapText="1"/>
    </xf>
    <xf numFmtId="166" fontId="2" fillId="5" borderId="9" xfId="0" applyNumberFormat="1" applyFont="1" applyFill="1" applyBorder="1" applyAlignment="1">
      <alignment horizontal="center" vertical="center"/>
    </xf>
    <xf numFmtId="0" fontId="3" fillId="5" borderId="28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left" vertical="top" wrapText="1"/>
    </xf>
    <xf numFmtId="2" fontId="6" fillId="5" borderId="18" xfId="0" applyNumberFormat="1" applyFont="1" applyFill="1" applyBorder="1" applyAlignment="1">
      <alignment horizontal="center" vertical="center" shrinkToFit="1"/>
    </xf>
    <xf numFmtId="0" fontId="3" fillId="5" borderId="5" xfId="0" applyFont="1" applyFill="1" applyBorder="1" applyAlignment="1">
      <alignment horizontal="center" vertical="center" wrapText="1"/>
    </xf>
    <xf numFmtId="2" fontId="6" fillId="5" borderId="4" xfId="0" applyNumberFormat="1" applyFont="1" applyFill="1" applyBorder="1" applyAlignment="1">
      <alignment horizontal="center" vertical="center" shrinkToFit="1"/>
    </xf>
    <xf numFmtId="0" fontId="3" fillId="5" borderId="9" xfId="0" applyFont="1" applyFill="1" applyBorder="1" applyAlignment="1">
      <alignment horizontal="center" vertical="center" wrapText="1"/>
    </xf>
    <xf numFmtId="166" fontId="11" fillId="5" borderId="18" xfId="0" applyNumberFormat="1" applyFont="1" applyFill="1" applyBorder="1" applyAlignment="1">
      <alignment horizontal="center" vertical="center"/>
    </xf>
    <xf numFmtId="0" fontId="14" fillId="0" borderId="9" xfId="0" applyFont="1" applyBorder="1" applyAlignment="1">
      <alignment horizontal="center"/>
    </xf>
    <xf numFmtId="0" fontId="8" fillId="0" borderId="0" xfId="0" applyFont="1" applyFill="1" applyBorder="1" applyAlignment="1">
      <alignment horizontal="left" wrapText="1"/>
    </xf>
    <xf numFmtId="0" fontId="20" fillId="0" borderId="0" xfId="0" applyFont="1" applyFill="1" applyBorder="1" applyAlignment="1">
      <alignment horizontal="left" vertical="center" wrapText="1"/>
    </xf>
    <xf numFmtId="0" fontId="17" fillId="0" borderId="29" xfId="0" applyFont="1" applyFill="1" applyBorder="1" applyAlignment="1">
      <alignment horizontal="left" vertical="top"/>
    </xf>
    <xf numFmtId="0" fontId="17" fillId="0" borderId="30" xfId="0" applyFont="1" applyFill="1" applyBorder="1" applyAlignment="1">
      <alignment horizontal="center" vertical="top"/>
    </xf>
    <xf numFmtId="0" fontId="17" fillId="0" borderId="0" xfId="0" applyFont="1" applyFill="1" applyBorder="1" applyAlignment="1">
      <alignment vertical="top"/>
    </xf>
    <xf numFmtId="0" fontId="17" fillId="0" borderId="38" xfId="0" applyFont="1" applyFill="1" applyBorder="1" applyAlignment="1">
      <alignment vertical="top"/>
    </xf>
    <xf numFmtId="0" fontId="17" fillId="0" borderId="39" xfId="0" applyFont="1" applyFill="1" applyBorder="1" applyAlignment="1">
      <alignment horizontal="left" vertical="top"/>
    </xf>
    <xf numFmtId="0" fontId="17" fillId="0" borderId="30" xfId="0" applyFont="1" applyFill="1" applyBorder="1" applyAlignment="1">
      <alignment horizontal="left" vertical="top"/>
    </xf>
    <xf numFmtId="0" fontId="18" fillId="0" borderId="28" xfId="0" applyFont="1" applyFill="1" applyBorder="1" applyAlignment="1">
      <alignment horizontal="center" vertical="top" wrapText="1"/>
    </xf>
    <xf numFmtId="17" fontId="17" fillId="0" borderId="21" xfId="0" applyNumberFormat="1" applyFont="1" applyFill="1" applyBorder="1" applyAlignment="1">
      <alignment horizontal="center" vertical="top"/>
    </xf>
    <xf numFmtId="0" fontId="18" fillId="0" borderId="18" xfId="0" applyFont="1" applyFill="1" applyBorder="1" applyAlignment="1">
      <alignment horizontal="center" vertical="center"/>
    </xf>
    <xf numFmtId="2" fontId="17" fillId="0" borderId="21" xfId="0" applyNumberFormat="1" applyFont="1" applyFill="1" applyBorder="1" applyAlignment="1">
      <alignment horizontal="center" vertical="top"/>
    </xf>
    <xf numFmtId="0" fontId="14" fillId="0" borderId="11" xfId="0" applyFont="1" applyBorder="1"/>
    <xf numFmtId="2" fontId="14" fillId="0" borderId="9" xfId="0" applyNumberFormat="1" applyFont="1" applyBorder="1" applyProtection="1"/>
    <xf numFmtId="43" fontId="7" fillId="0" borderId="9" xfId="2" applyFont="1" applyBorder="1" applyProtection="1">
      <protection locked="0"/>
    </xf>
    <xf numFmtId="43" fontId="14" fillId="0" borderId="9" xfId="2" applyFont="1" applyBorder="1"/>
    <xf numFmtId="43" fontId="14" fillId="0" borderId="9" xfId="2" applyFont="1" applyBorder="1" applyProtection="1">
      <protection locked="0"/>
    </xf>
    <xf numFmtId="43" fontId="14" fillId="0" borderId="10" xfId="2" applyFont="1" applyBorder="1" applyProtection="1">
      <protection locked="0"/>
    </xf>
    <xf numFmtId="43" fontId="14" fillId="0" borderId="9" xfId="0" applyNumberFormat="1" applyFont="1" applyBorder="1" applyProtection="1"/>
    <xf numFmtId="43" fontId="14" fillId="0" borderId="16" xfId="2" applyFont="1" applyBorder="1"/>
    <xf numFmtId="167" fontId="14" fillId="0" borderId="9" xfId="2" applyNumberFormat="1" applyFont="1" applyBorder="1"/>
    <xf numFmtId="167" fontId="14" fillId="0" borderId="10" xfId="2" applyNumberFormat="1" applyFont="1" applyBorder="1"/>
    <xf numFmtId="43" fontId="14" fillId="0" borderId="20" xfId="2" applyFont="1" applyBorder="1"/>
    <xf numFmtId="43" fontId="14" fillId="0" borderId="46" xfId="2" applyFont="1" applyBorder="1"/>
    <xf numFmtId="0" fontId="0" fillId="0" borderId="0" xfId="0" applyProtection="1">
      <protection locked="0"/>
    </xf>
    <xf numFmtId="0" fontId="8" fillId="0" borderId="0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wrapText="1"/>
    </xf>
    <xf numFmtId="0" fontId="16" fillId="3" borderId="41" xfId="0" applyFont="1" applyFill="1" applyBorder="1" applyAlignment="1">
      <alignment horizontal="center" vertical="top"/>
    </xf>
    <xf numFmtId="0" fontId="16" fillId="3" borderId="42" xfId="0" applyFont="1" applyFill="1" applyBorder="1" applyAlignment="1">
      <alignment horizontal="center" vertical="top"/>
    </xf>
    <xf numFmtId="165" fontId="10" fillId="0" borderId="23" xfId="0" applyNumberFormat="1" applyFont="1" applyFill="1" applyBorder="1" applyAlignment="1">
      <alignment horizontal="right" vertical="center" shrinkToFit="1"/>
    </xf>
    <xf numFmtId="165" fontId="10" fillId="0" borderId="33" xfId="0" applyNumberFormat="1" applyFont="1" applyFill="1" applyBorder="1" applyAlignment="1">
      <alignment horizontal="right" vertical="center" shrinkToFit="1"/>
    </xf>
    <xf numFmtId="165" fontId="10" fillId="0" borderId="24" xfId="0" applyNumberFormat="1" applyFont="1" applyFill="1" applyBorder="1" applyAlignment="1">
      <alignment horizontal="right" vertical="center" shrinkToFit="1"/>
    </xf>
    <xf numFmtId="0" fontId="19" fillId="0" borderId="0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19" fillId="4" borderId="32" xfId="0" applyFont="1" applyFill="1" applyBorder="1" applyAlignment="1">
      <alignment horizontal="center" vertical="center"/>
    </xf>
    <xf numFmtId="0" fontId="19" fillId="4" borderId="33" xfId="0" applyFont="1" applyFill="1" applyBorder="1" applyAlignment="1">
      <alignment horizontal="center" vertical="center"/>
    </xf>
    <xf numFmtId="165" fontId="10" fillId="0" borderId="10" xfId="0" applyNumberFormat="1" applyFont="1" applyFill="1" applyBorder="1" applyAlignment="1">
      <alignment horizontal="right" vertical="center" shrinkToFit="1"/>
    </xf>
    <xf numFmtId="165" fontId="10" fillId="0" borderId="12" xfId="0" applyNumberFormat="1" applyFont="1" applyFill="1" applyBorder="1" applyAlignment="1">
      <alignment horizontal="right" vertical="center" shrinkToFit="1"/>
    </xf>
    <xf numFmtId="165" fontId="10" fillId="0" borderId="11" xfId="0" applyNumberFormat="1" applyFont="1" applyFill="1" applyBorder="1" applyAlignment="1">
      <alignment horizontal="right" vertical="center" shrinkToFit="1"/>
    </xf>
    <xf numFmtId="165" fontId="10" fillId="5" borderId="27" xfId="0" applyNumberFormat="1" applyFont="1" applyFill="1" applyBorder="1" applyAlignment="1">
      <alignment horizontal="right" vertical="center" shrinkToFit="1"/>
    </xf>
    <xf numFmtId="165" fontId="10" fillId="5" borderId="17" xfId="0" applyNumberFormat="1" applyFont="1" applyFill="1" applyBorder="1" applyAlignment="1">
      <alignment horizontal="right" vertical="center" shrinkToFit="1"/>
    </xf>
    <xf numFmtId="165" fontId="10" fillId="5" borderId="28" xfId="0" applyNumberFormat="1" applyFont="1" applyFill="1" applyBorder="1" applyAlignment="1">
      <alignment horizontal="right" vertical="center" shrinkToFit="1"/>
    </xf>
    <xf numFmtId="0" fontId="14" fillId="0" borderId="0" xfId="0" applyFont="1" applyAlignment="1">
      <alignment horizontal="left"/>
    </xf>
    <xf numFmtId="0" fontId="14" fillId="0" borderId="28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wrapText="1"/>
    </xf>
    <xf numFmtId="0" fontId="14" fillId="0" borderId="16" xfId="0" applyFont="1" applyBorder="1" applyAlignment="1">
      <alignment horizontal="center" wrapText="1"/>
    </xf>
    <xf numFmtId="0" fontId="12" fillId="0" borderId="24" xfId="0" applyFont="1" applyBorder="1" applyAlignment="1">
      <alignment horizontal="center"/>
    </xf>
    <xf numFmtId="0" fontId="12" fillId="0" borderId="22" xfId="0" applyFont="1" applyBorder="1" applyAlignment="1">
      <alignment horizontal="center"/>
    </xf>
    <xf numFmtId="0" fontId="12" fillId="0" borderId="23" xfId="0" applyFont="1" applyBorder="1" applyAlignment="1">
      <alignment horizontal="center"/>
    </xf>
    <xf numFmtId="0" fontId="13" fillId="0" borderId="43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7" fillId="0" borderId="40" xfId="0" applyFont="1" applyFill="1" applyBorder="1" applyAlignment="1">
      <alignment horizontal="left" vertical="top"/>
    </xf>
    <xf numFmtId="0" fontId="17" fillId="0" borderId="17" xfId="0" applyFont="1" applyFill="1" applyBorder="1" applyAlignment="1">
      <alignment horizontal="left" vertical="top"/>
    </xf>
    <xf numFmtId="0" fontId="17" fillId="0" borderId="0" xfId="0" applyFont="1" applyFill="1" applyBorder="1" applyAlignment="1">
      <alignment horizontal="left" vertical="top"/>
    </xf>
    <xf numFmtId="0" fontId="17" fillId="0" borderId="35" xfId="0" applyFont="1" applyFill="1" applyBorder="1" applyAlignment="1">
      <alignment horizontal="left" vertical="top"/>
    </xf>
    <xf numFmtId="0" fontId="14" fillId="0" borderId="9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5" fillId="0" borderId="15" xfId="0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43" fontId="14" fillId="0" borderId="18" xfId="2" applyFont="1" applyBorder="1" applyAlignment="1">
      <alignment horizontal="center" vertical="center"/>
    </xf>
    <xf numFmtId="43" fontId="14" fillId="0" borderId="21" xfId="2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/>
    </xf>
    <xf numFmtId="49" fontId="14" fillId="0" borderId="11" xfId="0" applyNumberFormat="1" applyFont="1" applyBorder="1" applyAlignment="1">
      <alignment horizontal="center"/>
    </xf>
    <xf numFmtId="49" fontId="14" fillId="0" borderId="12" xfId="0" applyNumberFormat="1" applyFont="1" applyBorder="1" applyAlignment="1">
      <alignment horizontal="center"/>
    </xf>
    <xf numFmtId="0" fontId="14" fillId="0" borderId="0" xfId="0" applyFont="1" applyBorder="1" applyAlignment="1">
      <alignment horizontal="left"/>
    </xf>
    <xf numFmtId="0" fontId="21" fillId="0" borderId="0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</cellXfs>
  <cellStyles count="3">
    <cellStyle name="Normal" xfId="0" builtinId="0"/>
    <cellStyle name="Normal 2" xfId="1"/>
    <cellStyle name="Vírgula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esktop/PREFEITURA/Nova%20pasta/P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"/>
      <sheetName val="BDI (1)"/>
      <sheetName val="PO"/>
      <sheetName val="PLQ"/>
      <sheetName val="CFF"/>
    </sheetNames>
    <definedNames>
      <definedName name="linhaSINAPIxls" refersTo="='PO'!$X1" sheetId="2"/>
    </definedNames>
    <sheetDataSet>
      <sheetData sheetId="0">
        <row r="38">
          <cell r="A38">
            <v>43282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9"/>
  <sheetViews>
    <sheetView topLeftCell="A22" zoomScaleNormal="100" workbookViewId="0">
      <selection activeCell="A35" sqref="A35:I39"/>
    </sheetView>
  </sheetViews>
  <sheetFormatPr defaultRowHeight="14.4" x14ac:dyDescent="0.3"/>
  <cols>
    <col min="1" max="1" width="6.109375" customWidth="1"/>
    <col min="2" max="2" width="9.109375" style="59" customWidth="1"/>
    <col min="3" max="3" width="11.33203125" customWidth="1"/>
    <col min="4" max="4" width="61.44140625" customWidth="1"/>
    <col min="5" max="5" width="12.77734375" customWidth="1"/>
    <col min="6" max="6" width="10" customWidth="1"/>
    <col min="7" max="7" width="12.77734375" customWidth="1"/>
    <col min="8" max="8" width="14" customWidth="1"/>
    <col min="9" max="9" width="12.109375" customWidth="1"/>
  </cols>
  <sheetData>
    <row r="1" spans="1:9" ht="16.2" thickBot="1" x14ac:dyDescent="0.35">
      <c r="A1" s="105" t="s">
        <v>44</v>
      </c>
      <c r="B1" s="106"/>
      <c r="C1" s="106"/>
      <c r="D1" s="106"/>
      <c r="E1" s="106"/>
      <c r="F1" s="106"/>
      <c r="G1" s="106"/>
      <c r="H1" s="106"/>
      <c r="I1" s="106"/>
    </row>
    <row r="2" spans="1:9" ht="13.2" customHeight="1" x14ac:dyDescent="0.3">
      <c r="A2" s="83" t="s">
        <v>45</v>
      </c>
      <c r="B2" s="34"/>
      <c r="C2" s="82"/>
      <c r="D2" s="82"/>
      <c r="E2" s="55"/>
      <c r="F2" s="55"/>
      <c r="G2" s="55"/>
      <c r="H2" s="55"/>
      <c r="I2" s="82"/>
    </row>
    <row r="3" spans="1:9" ht="14.4" customHeight="1" x14ac:dyDescent="0.3">
      <c r="A3" s="83" t="s">
        <v>79</v>
      </c>
      <c r="B3" s="34"/>
      <c r="C3" s="82"/>
      <c r="D3" s="82"/>
      <c r="E3" s="55"/>
      <c r="F3" s="55"/>
      <c r="G3" s="55"/>
      <c r="H3" s="55"/>
      <c r="I3" s="55"/>
    </row>
    <row r="4" spans="1:9" ht="14.4" customHeight="1" x14ac:dyDescent="0.3">
      <c r="A4" s="83" t="s">
        <v>67</v>
      </c>
      <c r="B4" s="34"/>
      <c r="C4" s="82"/>
      <c r="D4" s="82"/>
      <c r="E4" s="82"/>
      <c r="F4" s="82"/>
      <c r="G4" s="82"/>
      <c r="H4" s="55"/>
      <c r="I4" s="55"/>
    </row>
    <row r="5" spans="1:9" ht="14.4" customHeight="1" x14ac:dyDescent="0.3">
      <c r="A5" s="84" t="s">
        <v>46</v>
      </c>
      <c r="B5" s="33"/>
      <c r="C5" s="33"/>
      <c r="D5" s="82"/>
      <c r="E5" s="82"/>
      <c r="F5" s="82"/>
      <c r="G5" s="61" t="s">
        <v>65</v>
      </c>
      <c r="H5" s="86" t="s">
        <v>48</v>
      </c>
      <c r="I5" s="88" t="s">
        <v>49</v>
      </c>
    </row>
    <row r="6" spans="1:9" ht="14.4" customHeight="1" thickBot="1" x14ac:dyDescent="0.35">
      <c r="A6" s="85" t="s">
        <v>47</v>
      </c>
      <c r="B6" s="80"/>
      <c r="C6" s="80"/>
      <c r="D6" s="38"/>
      <c r="E6" s="38"/>
      <c r="F6" s="38"/>
      <c r="G6" s="87">
        <v>43922</v>
      </c>
      <c r="H6" s="81" t="s">
        <v>50</v>
      </c>
      <c r="I6" s="89">
        <v>25.66</v>
      </c>
    </row>
    <row r="7" spans="1:9" ht="14.4" customHeight="1" thickBot="1" x14ac:dyDescent="0.35">
      <c r="A7" s="33"/>
      <c r="B7" s="34"/>
      <c r="C7" s="33"/>
      <c r="D7" s="33"/>
      <c r="E7" s="33"/>
      <c r="F7" s="33"/>
      <c r="G7" s="33"/>
      <c r="H7" s="33"/>
      <c r="I7" s="33"/>
    </row>
    <row r="8" spans="1:9" ht="14.4" customHeight="1" thickBot="1" x14ac:dyDescent="0.35">
      <c r="A8" s="113" t="s">
        <v>42</v>
      </c>
      <c r="B8" s="114"/>
      <c r="C8" s="114"/>
      <c r="D8" s="114"/>
      <c r="E8" s="114"/>
      <c r="F8" s="114"/>
      <c r="G8" s="114"/>
      <c r="H8" s="114"/>
      <c r="I8" s="114"/>
    </row>
    <row r="9" spans="1:9" ht="21" thickBot="1" x14ac:dyDescent="0.35">
      <c r="A9" s="35" t="s">
        <v>51</v>
      </c>
      <c r="B9" s="37" t="s">
        <v>52</v>
      </c>
      <c r="C9" s="37" t="s">
        <v>53</v>
      </c>
      <c r="D9" s="37" t="s">
        <v>54</v>
      </c>
      <c r="E9" s="36" t="s">
        <v>56</v>
      </c>
      <c r="F9" s="60" t="s">
        <v>55</v>
      </c>
      <c r="G9" s="36" t="s">
        <v>57</v>
      </c>
      <c r="H9" s="36" t="s">
        <v>75</v>
      </c>
      <c r="I9" s="36" t="s">
        <v>58</v>
      </c>
    </row>
    <row r="10" spans="1:9" ht="11.4" customHeight="1" x14ac:dyDescent="0.3">
      <c r="A10" s="39" t="s">
        <v>0</v>
      </c>
      <c r="B10" s="56"/>
      <c r="C10" s="40"/>
      <c r="D10" s="41" t="s">
        <v>25</v>
      </c>
      <c r="E10" s="40"/>
      <c r="F10" s="40"/>
      <c r="G10" s="40"/>
      <c r="H10" s="4"/>
      <c r="I10" s="4"/>
    </row>
    <row r="11" spans="1:9" x14ac:dyDescent="0.3">
      <c r="A11" s="42" t="s">
        <v>66</v>
      </c>
      <c r="B11" s="57" t="s">
        <v>65</v>
      </c>
      <c r="C11" s="12">
        <v>99064</v>
      </c>
      <c r="D11" s="8" t="s">
        <v>80</v>
      </c>
      <c r="E11" s="10">
        <v>174</v>
      </c>
      <c r="F11" s="9" t="s">
        <v>5</v>
      </c>
      <c r="G11" s="10"/>
      <c r="H11" s="10">
        <f>((G11*($I$6/100))+G11)</f>
        <v>0</v>
      </c>
      <c r="I11" s="13">
        <f>H11*E11</f>
        <v>0</v>
      </c>
    </row>
    <row r="12" spans="1:9" ht="12" customHeight="1" x14ac:dyDescent="0.3">
      <c r="A12" s="115" t="s">
        <v>59</v>
      </c>
      <c r="B12" s="116"/>
      <c r="C12" s="116"/>
      <c r="D12" s="116"/>
      <c r="E12" s="116"/>
      <c r="F12" s="116"/>
      <c r="G12" s="116"/>
      <c r="H12" s="117"/>
      <c r="I12" s="26">
        <f>SUM(I11)</f>
        <v>0</v>
      </c>
    </row>
    <row r="13" spans="1:9" ht="11.4" customHeight="1" x14ac:dyDescent="0.3">
      <c r="A13" s="43" t="s">
        <v>2</v>
      </c>
      <c r="B13" s="58"/>
      <c r="C13" s="44"/>
      <c r="D13" s="22" t="s">
        <v>26</v>
      </c>
      <c r="E13" s="21"/>
      <c r="F13" s="23"/>
      <c r="G13" s="23"/>
      <c r="H13" s="25"/>
      <c r="I13" s="17"/>
    </row>
    <row r="14" spans="1:9" ht="20.399999999999999" customHeight="1" x14ac:dyDescent="0.3">
      <c r="A14" s="11" t="s">
        <v>3</v>
      </c>
      <c r="B14" s="57" t="s">
        <v>65</v>
      </c>
      <c r="C14" s="45">
        <v>93358</v>
      </c>
      <c r="D14" s="8" t="s">
        <v>11</v>
      </c>
      <c r="E14" s="10">
        <v>8.0299999999999994</v>
      </c>
      <c r="F14" s="9" t="s">
        <v>12</v>
      </c>
      <c r="G14" s="6"/>
      <c r="H14" s="10">
        <f>((G14*($I$6/100))+G14)</f>
        <v>0</v>
      </c>
      <c r="I14" s="13">
        <f>H14*E14</f>
        <v>0</v>
      </c>
    </row>
    <row r="15" spans="1:9" ht="30.6" x14ac:dyDescent="0.3">
      <c r="A15" s="19" t="s">
        <v>10</v>
      </c>
      <c r="B15" s="57" t="s">
        <v>65</v>
      </c>
      <c r="C15" s="46">
        <v>94273</v>
      </c>
      <c r="D15" s="7" t="s">
        <v>4</v>
      </c>
      <c r="E15" s="14">
        <v>357</v>
      </c>
      <c r="F15" s="20" t="s">
        <v>5</v>
      </c>
      <c r="G15" s="14"/>
      <c r="H15" s="10">
        <f>((G15*($I$6/100))+G15)</f>
        <v>0</v>
      </c>
      <c r="I15" s="13">
        <f>H15*E15</f>
        <v>0</v>
      </c>
    </row>
    <row r="16" spans="1:9" ht="14.4" customHeight="1" x14ac:dyDescent="0.3">
      <c r="A16" s="115" t="s">
        <v>60</v>
      </c>
      <c r="B16" s="116"/>
      <c r="C16" s="116"/>
      <c r="D16" s="116"/>
      <c r="E16" s="116"/>
      <c r="F16" s="116"/>
      <c r="G16" s="116"/>
      <c r="H16" s="117"/>
      <c r="I16" s="26">
        <f>SUM(I14:I15)</f>
        <v>0</v>
      </c>
    </row>
    <row r="17" spans="1:9" ht="11.4" customHeight="1" x14ac:dyDescent="0.3">
      <c r="A17" s="43" t="s">
        <v>6</v>
      </c>
      <c r="B17" s="58"/>
      <c r="C17" s="47"/>
      <c r="D17" s="16" t="s">
        <v>24</v>
      </c>
      <c r="E17" s="23"/>
      <c r="F17" s="23"/>
      <c r="G17" s="23"/>
      <c r="H17" s="24"/>
      <c r="I17" s="18"/>
    </row>
    <row r="18" spans="1:9" x14ac:dyDescent="0.3">
      <c r="A18" s="11" t="s">
        <v>22</v>
      </c>
      <c r="B18" s="57" t="s">
        <v>65</v>
      </c>
      <c r="C18" s="45">
        <v>83356</v>
      </c>
      <c r="D18" s="8" t="s">
        <v>68</v>
      </c>
      <c r="E18" s="10">
        <f>E19*40</f>
        <v>4172</v>
      </c>
      <c r="F18" s="9" t="s">
        <v>13</v>
      </c>
      <c r="G18" s="6"/>
      <c r="H18" s="10">
        <f>((G18*($I$6/100))+G18)</f>
        <v>0</v>
      </c>
      <c r="I18" s="13">
        <f>H18*E18</f>
        <v>0</v>
      </c>
    </row>
    <row r="19" spans="1:9" ht="23.4" customHeight="1" x14ac:dyDescent="0.3">
      <c r="A19" s="11" t="s">
        <v>7</v>
      </c>
      <c r="B19" s="57" t="s">
        <v>70</v>
      </c>
      <c r="C19" s="45">
        <v>4748</v>
      </c>
      <c r="D19" s="8" t="s">
        <v>76</v>
      </c>
      <c r="E19" s="10">
        <f>1043*0.1</f>
        <v>104.30000000000001</v>
      </c>
      <c r="F19" s="9" t="s">
        <v>12</v>
      </c>
      <c r="G19" s="6"/>
      <c r="H19" s="10">
        <f>((G19*($I$6/100))+G19)</f>
        <v>0</v>
      </c>
      <c r="I19" s="13">
        <f>H19*E19</f>
        <v>0</v>
      </c>
    </row>
    <row r="20" spans="1:9" x14ac:dyDescent="0.3">
      <c r="A20" s="115" t="s">
        <v>61</v>
      </c>
      <c r="B20" s="116"/>
      <c r="C20" s="116"/>
      <c r="D20" s="116"/>
      <c r="E20" s="116"/>
      <c r="F20" s="116"/>
      <c r="G20" s="116"/>
      <c r="H20" s="117"/>
      <c r="I20" s="26">
        <f>SUM(I18:I19)</f>
        <v>0</v>
      </c>
    </row>
    <row r="21" spans="1:9" x14ac:dyDescent="0.3">
      <c r="A21" s="48">
        <v>4</v>
      </c>
      <c r="B21" s="58"/>
      <c r="C21" s="49"/>
      <c r="D21" s="2" t="s">
        <v>23</v>
      </c>
      <c r="E21" s="1"/>
      <c r="F21" s="1"/>
      <c r="G21" s="1"/>
      <c r="H21" s="3"/>
      <c r="I21" s="18"/>
    </row>
    <row r="22" spans="1:9" ht="22.2" customHeight="1" x14ac:dyDescent="0.3">
      <c r="A22" s="11" t="s">
        <v>15</v>
      </c>
      <c r="B22" s="57" t="s">
        <v>65</v>
      </c>
      <c r="C22" s="45">
        <v>92405</v>
      </c>
      <c r="D22" s="8" t="s">
        <v>43</v>
      </c>
      <c r="E22" s="15">
        <f>1043</f>
        <v>1043</v>
      </c>
      <c r="F22" s="5" t="s">
        <v>8</v>
      </c>
      <c r="G22" s="6"/>
      <c r="H22" s="10">
        <f>((G22*($I$6/100))+G22)</f>
        <v>0</v>
      </c>
      <c r="I22" s="13">
        <f>H22*E22</f>
        <v>0</v>
      </c>
    </row>
    <row r="23" spans="1:9" x14ac:dyDescent="0.3">
      <c r="A23" s="115" t="s">
        <v>62</v>
      </c>
      <c r="B23" s="116"/>
      <c r="C23" s="116"/>
      <c r="D23" s="116"/>
      <c r="E23" s="116"/>
      <c r="F23" s="116"/>
      <c r="G23" s="116"/>
      <c r="H23" s="117"/>
      <c r="I23" s="26">
        <f>SUM(I22)</f>
        <v>0</v>
      </c>
    </row>
    <row r="24" spans="1:9" ht="12" customHeight="1" x14ac:dyDescent="0.3">
      <c r="A24" s="48">
        <v>5</v>
      </c>
      <c r="B24" s="58"/>
      <c r="C24" s="49"/>
      <c r="D24" s="16" t="s">
        <v>14</v>
      </c>
      <c r="E24" s="1"/>
      <c r="F24" s="1"/>
      <c r="G24" s="1"/>
      <c r="H24" s="3"/>
      <c r="I24" s="18"/>
    </row>
    <row r="25" spans="1:9" x14ac:dyDescent="0.3">
      <c r="A25" s="63" t="s">
        <v>17</v>
      </c>
      <c r="B25" s="64" t="s">
        <v>69</v>
      </c>
      <c r="C25" s="65">
        <v>7264</v>
      </c>
      <c r="D25" s="66" t="s">
        <v>74</v>
      </c>
      <c r="E25" s="67">
        <v>0.79</v>
      </c>
      <c r="F25" s="68" t="s">
        <v>8</v>
      </c>
      <c r="G25" s="6"/>
      <c r="H25" s="10">
        <f>((G25*($I$6/100))+G25)</f>
        <v>0</v>
      </c>
      <c r="I25" s="69">
        <f t="shared" ref="I25:I29" si="0">H25*E25</f>
        <v>0</v>
      </c>
    </row>
    <row r="26" spans="1:9" ht="13.2" customHeight="1" x14ac:dyDescent="0.3">
      <c r="A26" s="63" t="s">
        <v>18</v>
      </c>
      <c r="B26" s="64" t="s">
        <v>65</v>
      </c>
      <c r="C26" s="70">
        <v>13521</v>
      </c>
      <c r="D26" s="71" t="s">
        <v>72</v>
      </c>
      <c r="E26" s="72">
        <v>2</v>
      </c>
      <c r="F26" s="73" t="s">
        <v>73</v>
      </c>
      <c r="G26" s="74"/>
      <c r="H26" s="10">
        <f t="shared" ref="H26:H29" si="1">((G26*($I$6/100))+G26)</f>
        <v>0</v>
      </c>
      <c r="I26" s="69">
        <f t="shared" si="0"/>
        <v>0</v>
      </c>
    </row>
    <row r="27" spans="1:9" ht="23.4" customHeight="1" x14ac:dyDescent="0.3">
      <c r="A27" s="63" t="s">
        <v>19</v>
      </c>
      <c r="B27" s="64" t="s">
        <v>70</v>
      </c>
      <c r="C27" s="65">
        <v>7696</v>
      </c>
      <c r="D27" s="71" t="s">
        <v>71</v>
      </c>
      <c r="E27" s="67">
        <v>8.1</v>
      </c>
      <c r="F27" s="75" t="s">
        <v>5</v>
      </c>
      <c r="G27" s="67"/>
      <c r="H27" s="10">
        <f t="shared" si="1"/>
        <v>0</v>
      </c>
      <c r="I27" s="69">
        <f t="shared" si="0"/>
        <v>0</v>
      </c>
    </row>
    <row r="28" spans="1:9" ht="21.6" customHeight="1" x14ac:dyDescent="0.3">
      <c r="A28" s="63" t="s">
        <v>20</v>
      </c>
      <c r="B28" s="64" t="s">
        <v>65</v>
      </c>
      <c r="C28" s="65">
        <v>96522</v>
      </c>
      <c r="D28" s="71" t="s">
        <v>16</v>
      </c>
      <c r="E28" s="67">
        <v>0.14000000000000001</v>
      </c>
      <c r="F28" s="75" t="s">
        <v>12</v>
      </c>
      <c r="G28" s="67"/>
      <c r="H28" s="10">
        <f t="shared" si="1"/>
        <v>0</v>
      </c>
      <c r="I28" s="69">
        <f t="shared" si="0"/>
        <v>0</v>
      </c>
    </row>
    <row r="29" spans="1:9" ht="20.399999999999999" customHeight="1" x14ac:dyDescent="0.3">
      <c r="A29" s="63" t="s">
        <v>21</v>
      </c>
      <c r="B29" s="64" t="s">
        <v>65</v>
      </c>
      <c r="C29" s="70">
        <v>97094</v>
      </c>
      <c r="D29" s="71" t="s">
        <v>81</v>
      </c>
      <c r="E29" s="67">
        <v>0.14000000000000001</v>
      </c>
      <c r="F29" s="75" t="s">
        <v>12</v>
      </c>
      <c r="G29" s="67"/>
      <c r="H29" s="10">
        <f t="shared" si="1"/>
        <v>0</v>
      </c>
      <c r="I29" s="69">
        <f t="shared" si="0"/>
        <v>0</v>
      </c>
    </row>
    <row r="30" spans="1:9" ht="13.8" customHeight="1" thickBot="1" x14ac:dyDescent="0.35">
      <c r="A30" s="118" t="s">
        <v>63</v>
      </c>
      <c r="B30" s="119"/>
      <c r="C30" s="119"/>
      <c r="D30" s="119"/>
      <c r="E30" s="119"/>
      <c r="F30" s="119"/>
      <c r="G30" s="119"/>
      <c r="H30" s="120"/>
      <c r="I30" s="76">
        <f>SUM(I25:I29)</f>
        <v>0</v>
      </c>
    </row>
    <row r="31" spans="1:9" ht="15" customHeight="1" thickBot="1" x14ac:dyDescent="0.35">
      <c r="A31" s="107" t="s">
        <v>58</v>
      </c>
      <c r="B31" s="108"/>
      <c r="C31" s="108"/>
      <c r="D31" s="108"/>
      <c r="E31" s="108"/>
      <c r="F31" s="108"/>
      <c r="G31" s="108"/>
      <c r="H31" s="109"/>
      <c r="I31" s="62">
        <f>I30+I23+I20+I16+I12</f>
        <v>0</v>
      </c>
    </row>
    <row r="33" spans="1:10" ht="14.4" customHeight="1" x14ac:dyDescent="0.3">
      <c r="A33" s="111" t="s">
        <v>64</v>
      </c>
      <c r="B33" s="112"/>
      <c r="C33" s="112"/>
      <c r="D33" s="112"/>
      <c r="E33" s="112"/>
      <c r="F33" s="112"/>
      <c r="G33" s="112"/>
      <c r="H33" s="112"/>
      <c r="I33" s="112"/>
      <c r="J33" s="55"/>
    </row>
    <row r="34" spans="1:10" x14ac:dyDescent="0.3">
      <c r="A34" s="32"/>
      <c r="B34" s="50"/>
      <c r="C34" s="32"/>
      <c r="D34" s="32"/>
      <c r="E34" s="50"/>
      <c r="F34" s="50"/>
      <c r="G34" s="32"/>
      <c r="H34" s="32"/>
      <c r="I34" s="32"/>
    </row>
    <row r="35" spans="1:10" ht="14.4" customHeight="1" x14ac:dyDescent="0.3">
      <c r="A35" s="149"/>
      <c r="B35" s="149"/>
      <c r="C35" s="149"/>
      <c r="D35" s="149"/>
      <c r="E35" s="150"/>
      <c r="F35" s="150"/>
      <c r="G35" s="150"/>
      <c r="H35" s="150"/>
      <c r="I35" s="151"/>
    </row>
    <row r="36" spans="1:10" x14ac:dyDescent="0.3">
      <c r="A36" s="103"/>
      <c r="B36" s="51"/>
      <c r="C36" s="103"/>
      <c r="D36" s="103"/>
      <c r="E36" s="51"/>
      <c r="F36" s="51"/>
      <c r="G36" s="103"/>
      <c r="H36" s="103"/>
      <c r="I36" s="103"/>
    </row>
    <row r="37" spans="1:10" ht="14.4" customHeight="1" x14ac:dyDescent="0.3">
      <c r="A37" s="52"/>
      <c r="B37" s="54"/>
      <c r="C37" s="53"/>
      <c r="D37" s="53"/>
      <c r="E37" s="110"/>
      <c r="F37" s="110"/>
      <c r="G37" s="79"/>
      <c r="H37" s="110"/>
      <c r="I37" s="110"/>
    </row>
    <row r="38" spans="1:10" x14ac:dyDescent="0.3">
      <c r="A38" s="55"/>
      <c r="B38" s="152"/>
      <c r="C38" s="55"/>
      <c r="D38" s="55"/>
      <c r="E38" s="150"/>
      <c r="F38" s="150"/>
      <c r="G38" s="55"/>
      <c r="H38" s="150"/>
      <c r="I38" s="150"/>
    </row>
    <row r="39" spans="1:10" x14ac:dyDescent="0.3">
      <c r="A39" s="55"/>
      <c r="B39" s="152"/>
      <c r="C39" s="55"/>
      <c r="D39" s="55"/>
      <c r="E39" s="55"/>
      <c r="F39" s="55"/>
      <c r="G39" s="55"/>
      <c r="H39" s="55"/>
      <c r="I39" s="55"/>
    </row>
  </sheetData>
  <mergeCells count="16">
    <mergeCell ref="E38:F38"/>
    <mergeCell ref="H38:I38"/>
    <mergeCell ref="E35:F35"/>
    <mergeCell ref="G35:H35"/>
    <mergeCell ref="A35:D35"/>
    <mergeCell ref="A1:I1"/>
    <mergeCell ref="A31:H31"/>
    <mergeCell ref="E37:F37"/>
    <mergeCell ref="H37:I37"/>
    <mergeCell ref="A33:I33"/>
    <mergeCell ref="A8:I8"/>
    <mergeCell ref="A12:H12"/>
    <mergeCell ref="A16:H16"/>
    <mergeCell ref="A20:H20"/>
    <mergeCell ref="A23:H23"/>
    <mergeCell ref="A30:H30"/>
  </mergeCells>
  <pageMargins left="0.7" right="0.7" top="0.75" bottom="0.75" header="0.3" footer="0.3"/>
  <pageSetup paperSize="9" scale="80" fitToWidth="0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1"/>
  <sheetViews>
    <sheetView tabSelected="1" workbookViewId="0">
      <selection activeCell="K23" sqref="K23"/>
    </sheetView>
  </sheetViews>
  <sheetFormatPr defaultRowHeight="14.4" x14ac:dyDescent="0.3"/>
  <cols>
    <col min="2" max="2" width="37.44140625" customWidth="1"/>
    <col min="3" max="3" width="11.44140625" customWidth="1"/>
    <col min="4" max="4" width="14.5546875" customWidth="1"/>
    <col min="5" max="5" width="10.88671875" customWidth="1"/>
    <col min="6" max="6" width="11.88671875" customWidth="1"/>
    <col min="7" max="7" width="11.33203125" customWidth="1"/>
    <col min="8" max="8" width="12.33203125" customWidth="1"/>
    <col min="9" max="9" width="12.109375" customWidth="1"/>
    <col min="10" max="10" width="12.33203125" customWidth="1"/>
    <col min="11" max="11" width="11.88671875" customWidth="1"/>
    <col min="12" max="12" width="11.5546875" customWidth="1"/>
    <col min="13" max="13" width="10.88671875" customWidth="1"/>
    <col min="14" max="14" width="13.5546875" customWidth="1"/>
    <col min="15" max="15" width="12.5546875" customWidth="1"/>
  </cols>
  <sheetData>
    <row r="1" spans="1:12" ht="18" thickBot="1" x14ac:dyDescent="0.35">
      <c r="A1" s="130" t="s">
        <v>27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2"/>
    </row>
    <row r="2" spans="1:12" x14ac:dyDescent="0.3">
      <c r="A2" s="133" t="s">
        <v>28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5"/>
    </row>
    <row r="3" spans="1:12" x14ac:dyDescent="0.3">
      <c r="A3" s="136" t="s">
        <v>45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</row>
    <row r="4" spans="1:12" x14ac:dyDescent="0.3">
      <c r="A4" s="138" t="s">
        <v>79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</row>
    <row r="5" spans="1:12" x14ac:dyDescent="0.3">
      <c r="A5" s="139" t="s">
        <v>77</v>
      </c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</row>
    <row r="6" spans="1:12" x14ac:dyDescent="0.3">
      <c r="A6" s="122" t="s">
        <v>1</v>
      </c>
      <c r="B6" s="125" t="s">
        <v>29</v>
      </c>
      <c r="C6" s="125" t="s">
        <v>30</v>
      </c>
      <c r="D6" s="128" t="s">
        <v>41</v>
      </c>
      <c r="E6" s="140" t="s">
        <v>31</v>
      </c>
      <c r="F6" s="140"/>
      <c r="G6" s="140"/>
      <c r="H6" s="140"/>
      <c r="I6" s="140"/>
      <c r="J6" s="140"/>
      <c r="K6" s="140"/>
      <c r="L6" s="141"/>
    </row>
    <row r="7" spans="1:12" x14ac:dyDescent="0.3">
      <c r="A7" s="123"/>
      <c r="B7" s="126"/>
      <c r="C7" s="127"/>
      <c r="D7" s="129"/>
      <c r="E7" s="146" t="s">
        <v>33</v>
      </c>
      <c r="F7" s="147"/>
      <c r="G7" s="146" t="s">
        <v>34</v>
      </c>
      <c r="H7" s="147"/>
      <c r="I7" s="146" t="s">
        <v>35</v>
      </c>
      <c r="J7" s="147"/>
      <c r="K7" s="146" t="s">
        <v>36</v>
      </c>
      <c r="L7" s="148"/>
    </row>
    <row r="8" spans="1:12" x14ac:dyDescent="0.3">
      <c r="A8" s="124"/>
      <c r="B8" s="127"/>
      <c r="C8" s="77" t="s">
        <v>32</v>
      </c>
      <c r="D8" s="77" t="s">
        <v>37</v>
      </c>
      <c r="E8" s="28" t="s">
        <v>32</v>
      </c>
      <c r="F8" s="28" t="s">
        <v>38</v>
      </c>
      <c r="G8" s="28" t="s">
        <v>32</v>
      </c>
      <c r="H8" s="28" t="s">
        <v>38</v>
      </c>
      <c r="I8" s="28" t="s">
        <v>32</v>
      </c>
      <c r="J8" s="28" t="s">
        <v>38</v>
      </c>
      <c r="K8" s="28" t="s">
        <v>32</v>
      </c>
      <c r="L8" s="31" t="s">
        <v>38</v>
      </c>
    </row>
    <row r="9" spans="1:12" x14ac:dyDescent="0.3">
      <c r="A9" s="90">
        <v>1</v>
      </c>
      <c r="B9" s="28" t="s">
        <v>25</v>
      </c>
      <c r="C9" s="91" t="e">
        <f>(D9*100)/D14</f>
        <v>#DIV/0!</v>
      </c>
      <c r="D9" s="92">
        <f>PO!I12</f>
        <v>0</v>
      </c>
      <c r="E9" s="93">
        <v>100</v>
      </c>
      <c r="F9" s="94">
        <f>D9</f>
        <v>0</v>
      </c>
      <c r="G9" s="93"/>
      <c r="H9" s="94"/>
      <c r="I9" s="93"/>
      <c r="J9" s="94"/>
      <c r="K9" s="93"/>
      <c r="L9" s="95"/>
    </row>
    <row r="10" spans="1:12" x14ac:dyDescent="0.3">
      <c r="A10" s="90">
        <v>2</v>
      </c>
      <c r="B10" s="27" t="s">
        <v>26</v>
      </c>
      <c r="C10" s="96" t="e">
        <f>(D10*100)/D14</f>
        <v>#DIV/0!</v>
      </c>
      <c r="D10" s="92">
        <f>PO!I16</f>
        <v>0</v>
      </c>
      <c r="E10" s="93">
        <f>E9</f>
        <v>100</v>
      </c>
      <c r="F10" s="94">
        <f>D10</f>
        <v>0</v>
      </c>
      <c r="G10" s="93"/>
      <c r="H10" s="94"/>
      <c r="I10" s="93"/>
      <c r="J10" s="94"/>
      <c r="K10" s="93"/>
      <c r="L10" s="95"/>
    </row>
    <row r="11" spans="1:12" x14ac:dyDescent="0.3">
      <c r="A11" s="90">
        <v>3</v>
      </c>
      <c r="B11" s="27" t="s">
        <v>78</v>
      </c>
      <c r="C11" s="96" t="e">
        <f>(D11*100)/D14</f>
        <v>#DIV/0!</v>
      </c>
      <c r="D11" s="92">
        <f>PO!I20</f>
        <v>0</v>
      </c>
      <c r="E11" s="93">
        <f>E10</f>
        <v>100</v>
      </c>
      <c r="F11" s="94">
        <f>D11</f>
        <v>0</v>
      </c>
      <c r="G11" s="93"/>
      <c r="H11" s="94"/>
      <c r="I11" s="93"/>
      <c r="J11" s="94"/>
      <c r="K11" s="93"/>
      <c r="L11" s="95"/>
    </row>
    <row r="12" spans="1:12" x14ac:dyDescent="0.3">
      <c r="A12" s="90">
        <v>4</v>
      </c>
      <c r="B12" s="28" t="s">
        <v>42</v>
      </c>
      <c r="C12" s="91" t="e">
        <f>(D12*100)/D14</f>
        <v>#DIV/0!</v>
      </c>
      <c r="D12" s="94">
        <f>PO!I23</f>
        <v>0</v>
      </c>
      <c r="E12" s="93">
        <v>25</v>
      </c>
      <c r="F12" s="94">
        <f>(E12*D12)/100</f>
        <v>0</v>
      </c>
      <c r="G12" s="93">
        <f>75</f>
        <v>75</v>
      </c>
      <c r="H12" s="94">
        <f>D12-F12</f>
        <v>0</v>
      </c>
      <c r="I12" s="93"/>
      <c r="J12" s="94"/>
      <c r="K12" s="93"/>
      <c r="L12" s="95"/>
    </row>
    <row r="13" spans="1:12" x14ac:dyDescent="0.3">
      <c r="A13" s="90">
        <v>5</v>
      </c>
      <c r="B13" s="28" t="s">
        <v>14</v>
      </c>
      <c r="C13" s="91" t="e">
        <f>(D13*100)/D14</f>
        <v>#DIV/0!</v>
      </c>
      <c r="D13" s="94">
        <f>PO!I30</f>
        <v>0</v>
      </c>
      <c r="E13" s="93"/>
      <c r="F13" s="94"/>
      <c r="G13" s="93">
        <v>100</v>
      </c>
      <c r="H13" s="94">
        <f>D13</f>
        <v>0</v>
      </c>
      <c r="I13" s="93"/>
      <c r="J13" s="94"/>
      <c r="K13" s="93"/>
      <c r="L13" s="95"/>
    </row>
    <row r="14" spans="1:12" x14ac:dyDescent="0.3">
      <c r="A14" s="142" t="s">
        <v>9</v>
      </c>
      <c r="B14" s="29" t="s">
        <v>39</v>
      </c>
      <c r="C14" s="144" t="e">
        <f>SUM(C9:C13)</f>
        <v>#DIV/0!</v>
      </c>
      <c r="D14" s="144">
        <f>PO!I31</f>
        <v>0</v>
      </c>
      <c r="E14" s="93" t="e">
        <f>(F14*100)/D14</f>
        <v>#DIV/0!</v>
      </c>
      <c r="F14" s="93">
        <f>SUM(F9:F12)</f>
        <v>0</v>
      </c>
      <c r="G14" s="93"/>
      <c r="H14" s="93">
        <f>SUM(H12:H13)</f>
        <v>0</v>
      </c>
      <c r="I14" s="97"/>
      <c r="J14" s="98"/>
      <c r="K14" s="97"/>
      <c r="L14" s="99"/>
    </row>
    <row r="15" spans="1:12" ht="15" thickBot="1" x14ac:dyDescent="0.35">
      <c r="A15" s="143"/>
      <c r="B15" s="30" t="s">
        <v>40</v>
      </c>
      <c r="C15" s="145"/>
      <c r="D15" s="145"/>
      <c r="E15" s="100" t="e">
        <f>E14</f>
        <v>#DIV/0!</v>
      </c>
      <c r="F15" s="100">
        <f>F14</f>
        <v>0</v>
      </c>
      <c r="G15" s="100"/>
      <c r="H15" s="100">
        <f>H14+F15</f>
        <v>0</v>
      </c>
      <c r="I15" s="100"/>
      <c r="J15" s="100"/>
      <c r="K15" s="100"/>
      <c r="L15" s="101"/>
    </row>
    <row r="16" spans="1:12" x14ac:dyDescent="0.3">
      <c r="A16" s="102"/>
      <c r="B16" s="102"/>
      <c r="C16" s="102"/>
      <c r="D16" s="102"/>
      <c r="E16" s="102"/>
      <c r="F16" s="102"/>
      <c r="G16" s="102"/>
      <c r="H16" s="102"/>
      <c r="I16" s="102"/>
      <c r="J16" s="102"/>
      <c r="K16" s="102"/>
      <c r="L16" s="102"/>
    </row>
    <row r="17" spans="1:12" x14ac:dyDescent="0.3">
      <c r="A17" s="121"/>
      <c r="B17" s="121"/>
      <c r="C17" s="121"/>
      <c r="D17" s="121"/>
      <c r="E17" s="150"/>
      <c r="F17" s="150"/>
      <c r="G17" s="150"/>
      <c r="H17" s="150"/>
      <c r="I17" s="151"/>
      <c r="J17" s="102"/>
      <c r="K17" s="102"/>
      <c r="L17" s="102"/>
    </row>
    <row r="18" spans="1:12" ht="14.4" customHeight="1" x14ac:dyDescent="0.3">
      <c r="A18" s="103"/>
      <c r="B18" s="51"/>
      <c r="C18" s="103"/>
      <c r="D18" s="103"/>
      <c r="E18" s="51"/>
      <c r="F18" s="51"/>
      <c r="G18" s="103"/>
      <c r="H18" s="103"/>
      <c r="I18" s="103"/>
      <c r="J18" s="104"/>
      <c r="K18" s="102"/>
      <c r="L18" s="102"/>
    </row>
    <row r="19" spans="1:12" x14ac:dyDescent="0.3">
      <c r="A19" s="52"/>
      <c r="B19" s="54"/>
      <c r="C19" s="53"/>
      <c r="D19" s="53"/>
      <c r="E19" s="110"/>
      <c r="F19" s="110"/>
      <c r="G19" s="79"/>
      <c r="H19" s="110"/>
      <c r="I19" s="110"/>
      <c r="J19" s="78"/>
      <c r="K19" s="102"/>
      <c r="L19" s="102"/>
    </row>
    <row r="20" spans="1:12" x14ac:dyDescent="0.3">
      <c r="B20" s="59"/>
      <c r="E20" s="150"/>
      <c r="F20" s="150"/>
      <c r="G20" s="55"/>
      <c r="H20" s="150"/>
      <c r="I20" s="150"/>
      <c r="J20" s="79"/>
      <c r="K20" s="102"/>
      <c r="L20" s="102"/>
    </row>
    <row r="21" spans="1:12" x14ac:dyDescent="0.3">
      <c r="E21" s="55"/>
      <c r="F21" s="55"/>
      <c r="G21" s="55"/>
      <c r="H21" s="55"/>
      <c r="I21" s="55"/>
    </row>
  </sheetData>
  <mergeCells count="24">
    <mergeCell ref="E20:F20"/>
    <mergeCell ref="H20:I20"/>
    <mergeCell ref="A1:L1"/>
    <mergeCell ref="A2:L2"/>
    <mergeCell ref="A3:L3"/>
    <mergeCell ref="A4:L4"/>
    <mergeCell ref="A5:L5"/>
    <mergeCell ref="E6:L6"/>
    <mergeCell ref="A14:A15"/>
    <mergeCell ref="C14:C15"/>
    <mergeCell ref="D14:D15"/>
    <mergeCell ref="E7:F7"/>
    <mergeCell ref="G7:H7"/>
    <mergeCell ref="I7:J7"/>
    <mergeCell ref="K7:L7"/>
    <mergeCell ref="E17:F17"/>
    <mergeCell ref="G17:H17"/>
    <mergeCell ref="H19:I19"/>
    <mergeCell ref="E19:F19"/>
    <mergeCell ref="A6:A8"/>
    <mergeCell ref="B6:B8"/>
    <mergeCell ref="C6:C7"/>
    <mergeCell ref="D6:D7"/>
    <mergeCell ref="A17:D17"/>
  </mergeCells>
  <pageMargins left="0.511811024" right="0.511811024" top="0.78740157499999996" bottom="0.78740157499999996" header="0.31496062000000002" footer="0.31496062000000002"/>
  <pageSetup paperSize="9" scale="81" fitToHeight="0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PO</vt:lpstr>
      <vt:lpstr>CRONOGRAMA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2020-06-18T19:06:02Z</cp:lastPrinted>
  <dcterms:created xsi:type="dcterms:W3CDTF">2018-09-14T16:09:30Z</dcterms:created>
  <dcterms:modified xsi:type="dcterms:W3CDTF">2020-06-18T19:07:29Z</dcterms:modified>
</cp:coreProperties>
</file>