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K:\EDITAIS DE LICITACOES\EDITAIS DE LICITAÇÃO - ANO 2021\TP 2021\TREVO - JARDIM ALEGRE\"/>
    </mc:Choice>
  </mc:AlternateContent>
  <xr:revisionPtr revIDLastSave="0" documentId="13_ncr:1_{3C3A06BF-2918-4A26-B25F-433A0127906A}" xr6:coauthVersionLast="43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lan3" sheetId="3" r:id="rId1"/>
  </sheets>
  <definedNames>
    <definedName name="_xlnm.Print_Area" localSheetId="0">Plan3!$A$1:$N$56</definedName>
    <definedName name="_xlnm.Print_Titles" localSheetId="0">Plan3!$7:$8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51" i="3" l="1"/>
  <c r="K36" i="3"/>
  <c r="L36" i="3"/>
  <c r="K33" i="3"/>
  <c r="L43" i="3"/>
  <c r="L44" i="3"/>
  <c r="L45" i="3"/>
  <c r="L46" i="3"/>
  <c r="L47" i="3"/>
  <c r="L48" i="3"/>
  <c r="L42" i="3"/>
  <c r="K44" i="3"/>
  <c r="K45" i="3"/>
  <c r="K46" i="3"/>
  <c r="K47" i="3"/>
  <c r="K48" i="3"/>
  <c r="K43" i="3"/>
  <c r="I48" i="3"/>
  <c r="I47" i="3"/>
  <c r="I46" i="3"/>
  <c r="P45" i="3"/>
  <c r="I45" i="3"/>
  <c r="P42" i="3"/>
  <c r="N48" i="3" l="1"/>
  <c r="N47" i="3"/>
  <c r="N45" i="3"/>
  <c r="N46" i="3"/>
  <c r="L31" i="3"/>
  <c r="K31" i="3"/>
  <c r="L32" i="3" l="1"/>
  <c r="K32" i="3"/>
  <c r="K29" i="3"/>
  <c r="L29" i="3"/>
  <c r="L33" i="3"/>
  <c r="I33" i="3"/>
  <c r="I32" i="3"/>
  <c r="I31" i="3"/>
  <c r="L28" i="3"/>
  <c r="L39" i="3"/>
  <c r="L24" i="3"/>
  <c r="L21" i="3"/>
  <c r="K21" i="3"/>
  <c r="I21" i="3"/>
  <c r="N32" i="3" l="1"/>
  <c r="N31" i="3"/>
  <c r="N33" i="3"/>
  <c r="N21" i="3"/>
  <c r="I18" i="3"/>
  <c r="L20" i="3"/>
  <c r="K20" i="3"/>
  <c r="I20" i="3"/>
  <c r="L18" i="3"/>
  <c r="L16" i="3"/>
  <c r="K16" i="3"/>
  <c r="I16" i="3"/>
  <c r="L14" i="3"/>
  <c r="K14" i="3"/>
  <c r="I14" i="3"/>
  <c r="I44" i="3"/>
  <c r="I43" i="3"/>
  <c r="K42" i="3"/>
  <c r="I42" i="3"/>
  <c r="K39" i="3"/>
  <c r="I39" i="3"/>
  <c r="I36" i="3"/>
  <c r="I29" i="3"/>
  <c r="K28" i="3"/>
  <c r="I28" i="3"/>
  <c r="K24" i="3"/>
  <c r="I24" i="3"/>
  <c r="N36" i="3" l="1"/>
  <c r="N20" i="3"/>
  <c r="K18" i="3"/>
  <c r="N18" i="3" s="1"/>
  <c r="N14" i="3"/>
  <c r="N42" i="3"/>
  <c r="N16" i="3"/>
  <c r="N44" i="3"/>
  <c r="N29" i="3"/>
  <c r="N28" i="3"/>
  <c r="N39" i="3"/>
  <c r="N24" i="3"/>
  <c r="N26" i="3" l="1"/>
  <c r="N35" i="3"/>
  <c r="N23" i="3"/>
  <c r="N38" i="3"/>
  <c r="L12" i="3" l="1"/>
  <c r="K12" i="3"/>
  <c r="I12" i="3"/>
  <c r="L11" i="3"/>
  <c r="K11" i="3"/>
  <c r="I11" i="3"/>
  <c r="N12" i="3" l="1"/>
  <c r="N11" i="3"/>
  <c r="N9" i="3" l="1"/>
  <c r="N43" i="3" l="1"/>
  <c r="N51" i="3" l="1"/>
  <c r="O51" i="3" s="1"/>
  <c r="N41" i="3"/>
  <c r="P54" i="3"/>
  <c r="O53" i="3" s="1"/>
</calcChain>
</file>

<file path=xl/sharedStrings.xml><?xml version="1.0" encoding="utf-8"?>
<sst xmlns="http://schemas.openxmlformats.org/spreadsheetml/2006/main" count="158" uniqueCount="97">
  <si>
    <t>m²</t>
  </si>
  <si>
    <t>Dados do Empreendimento</t>
  </si>
  <si>
    <t>Itens</t>
  </si>
  <si>
    <t>Material</t>
  </si>
  <si>
    <t>Mão de Obra</t>
  </si>
  <si>
    <t>Total por ítem</t>
  </si>
  <si>
    <t>Serviços /Atividades</t>
  </si>
  <si>
    <t>Unid.</t>
  </si>
  <si>
    <t>Quant.</t>
  </si>
  <si>
    <t>Custo Unit.</t>
  </si>
  <si>
    <t>2.1</t>
  </si>
  <si>
    <t>SUBTOTAL</t>
  </si>
  <si>
    <t>QUANTITATIVO APROXIMADO DE MATERIAIS E MÃO DE OBRA</t>
  </si>
  <si>
    <t>Cidade / UF: São José do Ouro - RS</t>
  </si>
  <si>
    <t>Fonte de Referencia</t>
  </si>
  <si>
    <t>Codido de Referencia</t>
  </si>
  <si>
    <t>Data de Referencia</t>
  </si>
  <si>
    <t>B.D.I</t>
  </si>
  <si>
    <t>Total</t>
  </si>
  <si>
    <t>SINAPI</t>
  </si>
  <si>
    <t>Total Unit.</t>
  </si>
  <si>
    <t>2.1.1</t>
  </si>
  <si>
    <t>un.</t>
  </si>
  <si>
    <t>Prefeitura Municipal de São José do Ouro</t>
  </si>
  <si>
    <t>CNPJ: 87.613.550/0001-64</t>
  </si>
  <si>
    <t>-</t>
  </si>
  <si>
    <t>4.1</t>
  </si>
  <si>
    <t>Eng. Civil Ana Cristina Bernardi</t>
  </si>
  <si>
    <t>MARCAÇÃO DE CAMINHOS</t>
  </si>
  <si>
    <t>EQUIPAMENTOS</t>
  </si>
  <si>
    <t>ILUMINAÇÃO</t>
  </si>
  <si>
    <t>PISOS</t>
  </si>
  <si>
    <t>INSTALAÇÃO ELÉTRICA</t>
  </si>
  <si>
    <t>3.2</t>
  </si>
  <si>
    <r>
      <t>Estrelitza (</t>
    </r>
    <r>
      <rPr>
        <i/>
        <sz val="11"/>
        <rFont val="Calibri"/>
        <family val="2"/>
        <scheme val="minor"/>
      </rPr>
      <t>Strelitzia reginae</t>
    </r>
    <r>
      <rPr>
        <sz val="11"/>
        <rFont val="Calibri"/>
        <family val="2"/>
        <scheme val="minor"/>
      </rPr>
      <t>)</t>
    </r>
  </si>
  <si>
    <r>
      <t>Esmeralda (</t>
    </r>
    <r>
      <rPr>
        <i/>
        <sz val="11"/>
        <rFont val="Calibri"/>
        <family val="2"/>
        <scheme val="minor"/>
      </rPr>
      <t>Zoysia japônica</t>
    </r>
    <r>
      <rPr>
        <sz val="11"/>
        <rFont val="Calibri"/>
        <family val="2"/>
        <scheme val="minor"/>
      </rPr>
      <t>)</t>
    </r>
  </si>
  <si>
    <t>ÁRVORES</t>
  </si>
  <si>
    <t>ARBUSTO</t>
  </si>
  <si>
    <t>3.3</t>
  </si>
  <si>
    <t>GRAMA</t>
  </si>
  <si>
    <t>FLORES</t>
  </si>
  <si>
    <t>3.4</t>
  </si>
  <si>
    <t>3.5</t>
  </si>
  <si>
    <t>3.2.1</t>
  </si>
  <si>
    <t>3.3.1</t>
  </si>
  <si>
    <t>3.3.2</t>
  </si>
  <si>
    <t>3.4.1</t>
  </si>
  <si>
    <t>3.5.1</t>
  </si>
  <si>
    <t>PAIZAGISMO E GRAMADO</t>
  </si>
  <si>
    <t>Lixeras metálicas  em formato cilindrico</t>
  </si>
  <si>
    <t>5.1</t>
  </si>
  <si>
    <t>5.2</t>
  </si>
  <si>
    <t>Poste para duas luminárias LED 6000k</t>
  </si>
  <si>
    <t>Paver 6 cm</t>
  </si>
  <si>
    <t>6.1</t>
  </si>
  <si>
    <t>7.1</t>
  </si>
  <si>
    <t>FORRAÇÃO</t>
  </si>
  <si>
    <t>Meio fio pré moldado</t>
  </si>
  <si>
    <t>Nome do Empreendimento: Espaços Publicos na Comunidade  Jardim Alegre</t>
  </si>
  <si>
    <t>Endereço Completo: Comunidade Jardim Alegre, Estrada da Casa Queimada</t>
  </si>
  <si>
    <r>
      <t>Resedá (</t>
    </r>
    <r>
      <rPr>
        <i/>
        <sz val="11"/>
        <rFont val="Calibri"/>
        <family val="2"/>
        <scheme val="minor"/>
      </rPr>
      <t>Lgerstroemia indica</t>
    </r>
    <r>
      <rPr>
        <sz val="11"/>
        <rFont val="Calibri"/>
        <family val="2"/>
        <scheme val="minor"/>
      </rPr>
      <t>)</t>
    </r>
  </si>
  <si>
    <t>2.1.2</t>
  </si>
  <si>
    <r>
      <t>Buxinhos (</t>
    </r>
    <r>
      <rPr>
        <i/>
        <sz val="11"/>
        <rFont val="Calibri"/>
        <family val="2"/>
        <scheme val="minor"/>
      </rPr>
      <t>Buxus sempervirens</t>
    </r>
    <r>
      <rPr>
        <sz val="11"/>
        <rFont val="Calibri"/>
        <family val="2"/>
        <scheme val="minor"/>
      </rPr>
      <t>)</t>
    </r>
  </si>
  <si>
    <r>
      <t>Abacaxi Roxo (</t>
    </r>
    <r>
      <rPr>
        <i/>
        <sz val="11"/>
        <rFont val="Calibri"/>
        <family val="2"/>
        <scheme val="minor"/>
      </rPr>
      <t>Tradescantia spathacea</t>
    </r>
    <r>
      <rPr>
        <sz val="11"/>
        <rFont val="Calibri"/>
        <family val="2"/>
        <scheme val="minor"/>
      </rPr>
      <t>)</t>
    </r>
  </si>
  <si>
    <r>
      <t>Moréia (</t>
    </r>
    <r>
      <rPr>
        <i/>
        <sz val="11"/>
        <rFont val="Calibri"/>
        <family val="2"/>
        <scheme val="minor"/>
      </rPr>
      <t>Dietes iridioides</t>
    </r>
    <r>
      <rPr>
        <sz val="11"/>
        <rFont val="Calibri"/>
        <family val="2"/>
        <scheme val="minor"/>
      </rPr>
      <t>)</t>
    </r>
  </si>
  <si>
    <t>m</t>
  </si>
  <si>
    <t>Data base do orçamento:  SINAPI 11/2020</t>
  </si>
  <si>
    <t>(54) 3352-2031</t>
  </si>
  <si>
    <t>(54) 3352-1089</t>
  </si>
  <si>
    <t>Cotação</t>
  </si>
  <si>
    <r>
      <t>Magnólia (</t>
    </r>
    <r>
      <rPr>
        <i/>
        <sz val="11"/>
        <rFont val="Calibri"/>
        <family val="2"/>
        <scheme val="minor"/>
      </rPr>
      <t>Magnolia liliflora</t>
    </r>
    <r>
      <rPr>
        <sz val="11"/>
        <rFont val="Calibri"/>
        <family val="2"/>
        <scheme val="minor"/>
      </rPr>
      <t>) ou Camélia (Camellia japônica)</t>
    </r>
  </si>
  <si>
    <t>Banco madeira plastica</t>
  </si>
  <si>
    <t>5.1.1</t>
  </si>
  <si>
    <t>5.1.2</t>
  </si>
  <si>
    <t>5.2.2</t>
  </si>
  <si>
    <t>LIXEIRAS E BANCOS</t>
  </si>
  <si>
    <t>ESTRUTURA BUSTO DE ESTATUA RELIGIOSA</t>
  </si>
  <si>
    <t>5.2.1</t>
  </si>
  <si>
    <t>5.2.3</t>
  </si>
  <si>
    <t>Base do busto - concreto 20 Mpa</t>
  </si>
  <si>
    <t xml:space="preserve">Granito </t>
  </si>
  <si>
    <t xml:space="preserve">Caixa de Vidro </t>
  </si>
  <si>
    <t>CREA SC/RS 163867-0</t>
  </si>
  <si>
    <t>Cabo pp 2x4mm²</t>
  </si>
  <si>
    <t>Manga L3/4</t>
  </si>
  <si>
    <t>Balde</t>
  </si>
  <si>
    <t>Cano 1'</t>
  </si>
  <si>
    <t>Luva 1'</t>
  </si>
  <si>
    <t>Curva 1'</t>
  </si>
  <si>
    <t>Cinta perfurada</t>
  </si>
  <si>
    <t>8.1</t>
  </si>
  <si>
    <t>8.2</t>
  </si>
  <si>
    <t>8.3</t>
  </si>
  <si>
    <t>8.4</t>
  </si>
  <si>
    <t>8.5</t>
  </si>
  <si>
    <t>8.6</t>
  </si>
  <si>
    <t>8.7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</si>
</sst>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Border="1"/>
    <xf numFmtId="10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13" xfId="0" applyNumberFormat="1" applyBorder="1" applyAlignment="1">
      <alignment horizontal="left" vertical="center"/>
    </xf>
    <xf numFmtId="17" fontId="0" fillId="0" borderId="13" xfId="0" applyNumberFormat="1" applyBorder="1" applyAlignment="1">
      <alignment horizontal="left" vertical="center"/>
    </xf>
    <xf numFmtId="0" fontId="0" fillId="0" borderId="0" xfId="0"/>
    <xf numFmtId="44" fontId="0" fillId="0" borderId="4" xfId="2" applyFont="1" applyBorder="1"/>
    <xf numFmtId="0" fontId="0" fillId="0" borderId="13" xfId="0" applyBorder="1"/>
    <xf numFmtId="0" fontId="0" fillId="0" borderId="13" xfId="0" applyBorder="1" applyAlignment="1">
      <alignment horizontal="center" vertical="center"/>
    </xf>
    <xf numFmtId="44" fontId="0" fillId="0" borderId="13" xfId="2" applyFont="1" applyBorder="1"/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0" fillId="0" borderId="3" xfId="0" applyFont="1" applyBorder="1" applyAlignment="1">
      <alignment horizontal="left" vertical="center"/>
    </xf>
    <xf numFmtId="44" fontId="0" fillId="0" borderId="14" xfId="2" applyFont="1" applyBorder="1"/>
    <xf numFmtId="0" fontId="0" fillId="0" borderId="3" xfId="0" applyBorder="1" applyAlignment="1">
      <alignment horizontal="left" vertical="center"/>
    </xf>
    <xf numFmtId="10" fontId="0" fillId="0" borderId="13" xfId="2" applyNumberFormat="1" applyFont="1" applyBorder="1"/>
    <xf numFmtId="10" fontId="1" fillId="0" borderId="13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10" fontId="1" fillId="2" borderId="13" xfId="0" applyNumberFormat="1" applyFont="1" applyFill="1" applyBorder="1" applyAlignment="1">
      <alignment horizontal="left" vertical="center"/>
    </xf>
    <xf numFmtId="44" fontId="0" fillId="2" borderId="4" xfId="2" applyFont="1" applyFill="1" applyBorder="1"/>
    <xf numFmtId="49" fontId="1" fillId="0" borderId="13" xfId="0" applyNumberFormat="1" applyFont="1" applyBorder="1" applyAlignment="1">
      <alignment horizontal="left" vertical="center"/>
    </xf>
    <xf numFmtId="44" fontId="0" fillId="0" borderId="24" xfId="0" applyNumberFormat="1" applyBorder="1"/>
    <xf numFmtId="0" fontId="0" fillId="0" borderId="16" xfId="0" applyBorder="1"/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10" fontId="0" fillId="0" borderId="16" xfId="0" applyNumberFormat="1" applyBorder="1"/>
    <xf numFmtId="0" fontId="0" fillId="0" borderId="30" xfId="0" applyBorder="1"/>
    <xf numFmtId="0" fontId="1" fillId="2" borderId="13" xfId="0" applyFont="1" applyFill="1" applyBorder="1" applyAlignment="1">
      <alignment horizontal="left" vertical="center"/>
    </xf>
    <xf numFmtId="44" fontId="5" fillId="0" borderId="4" xfId="2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3" xfId="0" applyNumberFormat="1" applyFont="1" applyBorder="1" applyAlignment="1">
      <alignment horizontal="left" vertical="center"/>
    </xf>
    <xf numFmtId="17" fontId="5" fillId="0" borderId="13" xfId="0" applyNumberFormat="1" applyFont="1" applyBorder="1" applyAlignment="1">
      <alignment horizontal="left" vertical="center"/>
    </xf>
    <xf numFmtId="0" fontId="5" fillId="0" borderId="13" xfId="0" applyFont="1" applyBorder="1"/>
    <xf numFmtId="44" fontId="5" fillId="0" borderId="13" xfId="2" applyFont="1" applyBorder="1"/>
    <xf numFmtId="44" fontId="5" fillId="0" borderId="14" xfId="2" applyFont="1" applyBorder="1"/>
    <xf numFmtId="10" fontId="5" fillId="0" borderId="13" xfId="2" applyNumberFormat="1" applyFont="1" applyBorder="1"/>
    <xf numFmtId="0" fontId="5" fillId="0" borderId="13" xfId="0" applyFont="1" applyBorder="1" applyAlignment="1">
      <alignment horizontal="center" vertical="center"/>
    </xf>
    <xf numFmtId="164" fontId="5" fillId="0" borderId="13" xfId="0" applyNumberFormat="1" applyFont="1" applyBorder="1"/>
    <xf numFmtId="0" fontId="8" fillId="0" borderId="13" xfId="0" applyFont="1" applyBorder="1" applyAlignment="1">
      <alignment vertical="center"/>
    </xf>
    <xf numFmtId="0" fontId="6" fillId="0" borderId="14" xfId="0" applyNumberFormat="1" applyFont="1" applyBorder="1" applyAlignment="1">
      <alignment horizontal="left" vertical="center"/>
    </xf>
    <xf numFmtId="17" fontId="6" fillId="0" borderId="14" xfId="0" applyNumberFormat="1" applyFont="1" applyBorder="1" applyAlignment="1">
      <alignment horizontal="left" vertical="center"/>
    </xf>
    <xf numFmtId="49" fontId="8" fillId="0" borderId="13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44" fontId="6" fillId="0" borderId="1" xfId="2" applyFont="1" applyBorder="1"/>
    <xf numFmtId="44" fontId="6" fillId="0" borderId="12" xfId="2" applyFont="1" applyBorder="1"/>
    <xf numFmtId="10" fontId="6" fillId="0" borderId="12" xfId="2" applyNumberFormat="1" applyFont="1" applyBorder="1"/>
    <xf numFmtId="44" fontId="6" fillId="0" borderId="4" xfId="2" applyFont="1" applyBorder="1"/>
    <xf numFmtId="164" fontId="6" fillId="0" borderId="1" xfId="0" applyNumberFormat="1" applyFont="1" applyBorder="1"/>
    <xf numFmtId="0" fontId="6" fillId="0" borderId="0" xfId="0" applyFont="1"/>
    <xf numFmtId="0" fontId="9" fillId="0" borderId="0" xfId="3"/>
    <xf numFmtId="0" fontId="6" fillId="0" borderId="3" xfId="0" applyFont="1" applyBorder="1" applyAlignment="1">
      <alignment horizontal="left" vertical="center"/>
    </xf>
    <xf numFmtId="164" fontId="0" fillId="0" borderId="0" xfId="0" applyNumberFormat="1"/>
    <xf numFmtId="0" fontId="0" fillId="0" borderId="15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4">
    <cellStyle name="Hiperlink" xfId="3" builtinId="8"/>
    <cellStyle name="Moeda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search?q=broch+s%C3%A3o+jos%C3%A9+do+ouro&amp;source=lmns&amp;bih=657&amp;biw=1366&amp;hl=pt-BR&amp;sa=X&amp;ved=2ahUKEwiN0Zya1I7uAhWWL7kGHbeDC4EQ_AUoAHoECAEQAA" TargetMode="External"/><Relationship Id="rId1" Type="http://schemas.openxmlformats.org/officeDocument/2006/relationships/hyperlink" Target="https://www.google.com/search?sxsrf=ALeKk01Z-JZ7JPq5UQ9563H-ClLxMnwytg:1610188574606&amp;ei=_Ib5X93BBdC_5OUP1J282A0&amp;q=esquadrias%20s%C3%A3o%20jos%C3%A9&amp;oq=esquadrias+s%C3%A3o+jos%C3%A9&amp;gs_lcp=CgZwc3ktYWIQAzICCAAyCAgAEMcBEK8BMggIABDHARCvATIGCAAQFhAeMgYIABAWEB4yBggAEBYQHjIGCAAQFhAeMgYIABAWEB4yBggAEBYQHjIGCAAQFhAeOgQIIxAnOgIIJjoHCCMQ6gIQJzoECAAQQzoICAAQxwEQowI6BwgAELEDEEM6BQgAELEDUJaVAViTgAJg9oMCaAFwAHgAgAGCAYgBphKSAQQwLjIwmAEAoAEBqgEHZ3dzLXdperABCsABAQ&amp;sclient=psy-ab&amp;ved=2ahUKEwjp1Yrw047uAhWbLLkGHZxlDnIQvS4wAXoECAQQKg&amp;uact=5&amp;tbs=lf:1,lf_ui:1&amp;tbm=lcl&amp;rflfq=1&amp;num=10&amp;rldimm=18102983161745703725&amp;rlst=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"/>
  <sheetViews>
    <sheetView tabSelected="1" zoomScale="70" zoomScaleNormal="70" workbookViewId="0">
      <pane xSplit="1" ySplit="8" topLeftCell="B30" activePane="bottomRight" state="frozen"/>
      <selection pane="topRight" activeCell="B1" sqref="B1"/>
      <selection pane="bottomLeft" activeCell="A9" sqref="A9"/>
      <selection pane="bottomRight" activeCell="O1" sqref="O1:V1048576"/>
    </sheetView>
  </sheetViews>
  <sheetFormatPr defaultColWidth="60" defaultRowHeight="15" outlineLevelRow="1" x14ac:dyDescent="0.25"/>
  <cols>
    <col min="1" max="1" width="7.28515625" style="2" bestFit="1" customWidth="1"/>
    <col min="2" max="2" width="11" style="2" customWidth="1"/>
    <col min="3" max="3" width="10.7109375" style="5" customWidth="1"/>
    <col min="4" max="4" width="10.28515625" style="2" customWidth="1"/>
    <col min="5" max="5" width="56.7109375" customWidth="1"/>
    <col min="6" max="6" width="5.5703125" style="1" bestFit="1" customWidth="1"/>
    <col min="7" max="7" width="7.7109375" bestFit="1" customWidth="1"/>
    <col min="8" max="8" width="13.7109375" bestFit="1" customWidth="1"/>
    <col min="9" max="9" width="16.42578125" bestFit="1" customWidth="1"/>
    <col min="10" max="10" width="12.7109375" bestFit="1" customWidth="1"/>
    <col min="11" max="11" width="15.85546875" bestFit="1" customWidth="1"/>
    <col min="12" max="12" width="16.42578125" bestFit="1" customWidth="1"/>
    <col min="13" max="13" width="8.7109375" style="4" bestFit="1" customWidth="1"/>
    <col min="14" max="14" width="17.7109375" customWidth="1"/>
    <col min="15" max="15" width="21.42578125" hidden="1" customWidth="1"/>
    <col min="16" max="22" width="0" hidden="1" customWidth="1"/>
  </cols>
  <sheetData>
    <row r="1" spans="1:14" ht="15.75" thickBot="1" x14ac:dyDescent="0.3">
      <c r="A1" s="75" t="s">
        <v>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x14ac:dyDescent="0.25">
      <c r="A2" s="29"/>
      <c r="B2" s="82" t="s">
        <v>1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30"/>
      <c r="B3" s="69" t="s">
        <v>58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1"/>
    </row>
    <row r="4" spans="1:14" x14ac:dyDescent="0.25">
      <c r="A4" s="30"/>
      <c r="B4" s="69" t="s">
        <v>59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30"/>
      <c r="B5" s="69" t="s">
        <v>13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1"/>
    </row>
    <row r="6" spans="1:14" ht="15.75" thickBot="1" x14ac:dyDescent="0.3">
      <c r="A6" s="31"/>
      <c r="B6" s="72" t="s">
        <v>66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</row>
    <row r="7" spans="1:14" x14ac:dyDescent="0.25">
      <c r="A7" s="80" t="s">
        <v>2</v>
      </c>
      <c r="B7" s="76" t="s">
        <v>14</v>
      </c>
      <c r="C7" s="92" t="s">
        <v>15</v>
      </c>
      <c r="D7" s="76" t="s">
        <v>16</v>
      </c>
      <c r="E7" s="94" t="s">
        <v>6</v>
      </c>
      <c r="F7" s="76" t="s">
        <v>7</v>
      </c>
      <c r="G7" s="94" t="s">
        <v>8</v>
      </c>
      <c r="H7" s="91" t="s">
        <v>3</v>
      </c>
      <c r="I7" s="91"/>
      <c r="J7" s="91" t="s">
        <v>4</v>
      </c>
      <c r="K7" s="91" t="s">
        <v>4</v>
      </c>
      <c r="L7" s="76" t="s">
        <v>20</v>
      </c>
      <c r="M7" s="78" t="s">
        <v>17</v>
      </c>
      <c r="N7" s="89" t="s">
        <v>5</v>
      </c>
    </row>
    <row r="8" spans="1:14" s="1" customFormat="1" ht="15.75" thickBot="1" x14ac:dyDescent="0.3">
      <c r="A8" s="81"/>
      <c r="B8" s="77"/>
      <c r="C8" s="93"/>
      <c r="D8" s="77"/>
      <c r="E8" s="95"/>
      <c r="F8" s="77"/>
      <c r="G8" s="95"/>
      <c r="H8" s="14" t="s">
        <v>9</v>
      </c>
      <c r="I8" s="14" t="s">
        <v>18</v>
      </c>
      <c r="J8" s="14" t="s">
        <v>9</v>
      </c>
      <c r="K8" s="14" t="s">
        <v>18</v>
      </c>
      <c r="L8" s="77"/>
      <c r="M8" s="79"/>
      <c r="N8" s="90"/>
    </row>
    <row r="9" spans="1:14" s="3" customFormat="1" outlineLevel="1" x14ac:dyDescent="0.25">
      <c r="A9" s="23">
        <v>1</v>
      </c>
      <c r="B9" s="85" t="s">
        <v>48</v>
      </c>
      <c r="C9" s="86"/>
      <c r="D9" s="86"/>
      <c r="E9" s="86"/>
      <c r="F9" s="86"/>
      <c r="G9" s="86"/>
      <c r="H9" s="86"/>
      <c r="I9" s="86"/>
      <c r="J9" s="86"/>
      <c r="K9" s="87"/>
      <c r="L9" s="34" t="s">
        <v>11</v>
      </c>
      <c r="M9" s="24"/>
      <c r="N9" s="25">
        <f>SUM(N11:N21)</f>
        <v>2969.03</v>
      </c>
    </row>
    <row r="10" spans="1:14" s="8" customFormat="1" outlineLevel="1" x14ac:dyDescent="0.25">
      <c r="A10" s="13" t="s">
        <v>10</v>
      </c>
      <c r="B10" s="35"/>
      <c r="C10" s="26"/>
      <c r="D10" s="35"/>
      <c r="E10" s="15" t="s">
        <v>36</v>
      </c>
      <c r="F10" s="16"/>
      <c r="G10" s="16"/>
      <c r="H10" s="16"/>
      <c r="I10" s="16"/>
      <c r="J10" s="16"/>
      <c r="K10" s="17"/>
      <c r="L10" s="16"/>
      <c r="M10" s="22"/>
      <c r="N10" s="9"/>
    </row>
    <row r="11" spans="1:14" s="8" customFormat="1" x14ac:dyDescent="0.25">
      <c r="A11" s="18" t="s">
        <v>21</v>
      </c>
      <c r="B11" s="59" t="s">
        <v>19</v>
      </c>
      <c r="C11" s="55">
        <v>98510</v>
      </c>
      <c r="D11" s="56">
        <v>44136</v>
      </c>
      <c r="E11" s="43" t="s">
        <v>60</v>
      </c>
      <c r="F11" s="44" t="s">
        <v>22</v>
      </c>
      <c r="G11" s="43">
        <v>1</v>
      </c>
      <c r="H11" s="60">
        <v>71.03</v>
      </c>
      <c r="I11" s="60">
        <f>G11*H11</f>
        <v>71.03</v>
      </c>
      <c r="J11" s="60">
        <v>15.08</v>
      </c>
      <c r="K11" s="60">
        <f>J11*G11</f>
        <v>15.08</v>
      </c>
      <c r="L11" s="61">
        <f>J11+H11</f>
        <v>86.11</v>
      </c>
      <c r="M11" s="62">
        <v>0.25</v>
      </c>
      <c r="N11" s="63">
        <f>ROUND((K11+I11)*(1+M11),2)</f>
        <v>107.64</v>
      </c>
    </row>
    <row r="12" spans="1:14" s="8" customFormat="1" x14ac:dyDescent="0.25">
      <c r="A12" s="18" t="s">
        <v>61</v>
      </c>
      <c r="B12" s="59" t="s">
        <v>19</v>
      </c>
      <c r="C12" s="55">
        <v>98510</v>
      </c>
      <c r="D12" s="56">
        <v>44136</v>
      </c>
      <c r="E12" s="43" t="s">
        <v>70</v>
      </c>
      <c r="F12" s="44" t="s">
        <v>22</v>
      </c>
      <c r="G12" s="43">
        <v>2</v>
      </c>
      <c r="H12" s="60">
        <v>71.03</v>
      </c>
      <c r="I12" s="60">
        <f>G12*H12</f>
        <v>142.06</v>
      </c>
      <c r="J12" s="60">
        <v>15.08</v>
      </c>
      <c r="K12" s="60">
        <f>J12*G12</f>
        <v>30.16</v>
      </c>
      <c r="L12" s="61">
        <f>J12+H12</f>
        <v>86.11</v>
      </c>
      <c r="M12" s="62">
        <v>0.25</v>
      </c>
      <c r="N12" s="63">
        <f>ROUND((K12+I12)*(1+M12),2)</f>
        <v>215.28</v>
      </c>
    </row>
    <row r="13" spans="1:14" s="8" customFormat="1" outlineLevel="1" x14ac:dyDescent="0.25">
      <c r="A13" s="13" t="s">
        <v>33</v>
      </c>
      <c r="B13" s="35"/>
      <c r="C13" s="57"/>
      <c r="D13" s="58"/>
      <c r="E13" s="15" t="s">
        <v>37</v>
      </c>
      <c r="F13" s="16"/>
      <c r="G13" s="54"/>
      <c r="H13" s="16"/>
      <c r="I13" s="16"/>
      <c r="J13" s="16"/>
      <c r="K13" s="17"/>
      <c r="L13" s="16"/>
      <c r="M13" s="22"/>
      <c r="N13" s="9"/>
    </row>
    <row r="14" spans="1:14" s="8" customFormat="1" x14ac:dyDescent="0.25">
      <c r="A14" s="18" t="s">
        <v>43</v>
      </c>
      <c r="B14" s="59" t="s">
        <v>19</v>
      </c>
      <c r="C14" s="55">
        <v>98509</v>
      </c>
      <c r="D14" s="56">
        <v>44136</v>
      </c>
      <c r="E14" s="43" t="s">
        <v>62</v>
      </c>
      <c r="F14" s="44" t="s">
        <v>22</v>
      </c>
      <c r="G14" s="43">
        <v>6</v>
      </c>
      <c r="H14" s="60">
        <v>27.27</v>
      </c>
      <c r="I14" s="60">
        <f>G14*H14</f>
        <v>163.62</v>
      </c>
      <c r="J14" s="60">
        <v>1.46</v>
      </c>
      <c r="K14" s="60">
        <f>J14*G14</f>
        <v>8.76</v>
      </c>
      <c r="L14" s="61">
        <f>J14+H14</f>
        <v>28.73</v>
      </c>
      <c r="M14" s="62">
        <v>0.25</v>
      </c>
      <c r="N14" s="63">
        <f>ROUND((K14+I14)*(1+M14),2)</f>
        <v>215.48</v>
      </c>
    </row>
    <row r="15" spans="1:14" s="8" customFormat="1" outlineLevel="1" x14ac:dyDescent="0.25">
      <c r="A15" s="13" t="s">
        <v>38</v>
      </c>
      <c r="B15" s="35"/>
      <c r="C15" s="57"/>
      <c r="D15" s="58"/>
      <c r="E15" s="15" t="s">
        <v>56</v>
      </c>
      <c r="F15" s="16"/>
      <c r="G15" s="54"/>
      <c r="H15" s="16"/>
      <c r="I15" s="16"/>
      <c r="J15" s="16"/>
      <c r="K15" s="17"/>
      <c r="L15" s="16"/>
      <c r="M15" s="22"/>
      <c r="N15" s="9"/>
    </row>
    <row r="16" spans="1:14" s="8" customFormat="1" x14ac:dyDescent="0.25">
      <c r="A16" s="67" t="s">
        <v>44</v>
      </c>
      <c r="B16" s="59" t="s">
        <v>19</v>
      </c>
      <c r="C16" s="55" t="s">
        <v>25</v>
      </c>
      <c r="D16" s="56">
        <v>44197</v>
      </c>
      <c r="E16" s="43" t="s">
        <v>63</v>
      </c>
      <c r="F16" s="44" t="s">
        <v>22</v>
      </c>
      <c r="G16" s="43">
        <v>20</v>
      </c>
      <c r="H16" s="60">
        <v>10</v>
      </c>
      <c r="I16" s="60">
        <f>G16*H16</f>
        <v>200</v>
      </c>
      <c r="J16" s="60">
        <v>5</v>
      </c>
      <c r="K16" s="60">
        <f>J16*G16</f>
        <v>100</v>
      </c>
      <c r="L16" s="61">
        <f>J16+H16</f>
        <v>15</v>
      </c>
      <c r="M16" s="62">
        <v>0.25</v>
      </c>
      <c r="N16" s="63">
        <f>ROUND((K16+I16)*(1+M16),2)</f>
        <v>375</v>
      </c>
    </row>
    <row r="17" spans="1:15" s="8" customFormat="1" outlineLevel="1" x14ac:dyDescent="0.25">
      <c r="A17" s="13" t="s">
        <v>41</v>
      </c>
      <c r="B17" s="35"/>
      <c r="C17" s="57"/>
      <c r="D17" s="58"/>
      <c r="E17" s="15" t="s">
        <v>39</v>
      </c>
      <c r="F17" s="16"/>
      <c r="G17" s="54"/>
      <c r="H17" s="16"/>
      <c r="I17" s="16"/>
      <c r="J17" s="16"/>
      <c r="K17" s="17"/>
      <c r="L17" s="16"/>
      <c r="M17" s="22"/>
      <c r="N17" s="9"/>
    </row>
    <row r="18" spans="1:15" s="8" customFormat="1" x14ac:dyDescent="0.25">
      <c r="A18" s="18" t="s">
        <v>46</v>
      </c>
      <c r="B18" s="59" t="s">
        <v>19</v>
      </c>
      <c r="C18" s="55">
        <v>98504</v>
      </c>
      <c r="D18" s="56">
        <v>44136</v>
      </c>
      <c r="E18" s="43" t="s">
        <v>35</v>
      </c>
      <c r="F18" s="44" t="s">
        <v>0</v>
      </c>
      <c r="G18" s="43">
        <v>75</v>
      </c>
      <c r="H18" s="60">
        <v>14.01</v>
      </c>
      <c r="I18" s="60">
        <f>G18*H18</f>
        <v>1050.75</v>
      </c>
      <c r="J18" s="60">
        <v>2.25</v>
      </c>
      <c r="K18" s="60">
        <f>J18*G18</f>
        <v>168.75</v>
      </c>
      <c r="L18" s="61">
        <f>J18+H18</f>
        <v>16.259999999999998</v>
      </c>
      <c r="M18" s="62">
        <v>0.25</v>
      </c>
      <c r="N18" s="63">
        <f>ROUND((K18+I18)*(1+M18),2)</f>
        <v>1524.38</v>
      </c>
    </row>
    <row r="19" spans="1:15" s="8" customFormat="1" outlineLevel="1" x14ac:dyDescent="0.25">
      <c r="A19" s="13" t="s">
        <v>42</v>
      </c>
      <c r="B19" s="35"/>
      <c r="C19" s="57"/>
      <c r="D19" s="58"/>
      <c r="E19" s="15" t="s">
        <v>40</v>
      </c>
      <c r="F19" s="16"/>
      <c r="G19" s="54"/>
      <c r="H19" s="16"/>
      <c r="I19" s="16"/>
      <c r="J19" s="16"/>
      <c r="K19" s="17"/>
      <c r="L19" s="16"/>
      <c r="M19" s="22"/>
      <c r="N19" s="9"/>
    </row>
    <row r="20" spans="1:15" s="65" customFormat="1" x14ac:dyDescent="0.25">
      <c r="A20" s="67" t="s">
        <v>47</v>
      </c>
      <c r="B20" s="59" t="s">
        <v>69</v>
      </c>
      <c r="C20" s="55" t="s">
        <v>25</v>
      </c>
      <c r="D20" s="56">
        <v>44197</v>
      </c>
      <c r="E20" s="43" t="s">
        <v>64</v>
      </c>
      <c r="F20" s="44" t="s">
        <v>22</v>
      </c>
      <c r="G20" s="43">
        <v>7</v>
      </c>
      <c r="H20" s="60">
        <v>22</v>
      </c>
      <c r="I20" s="60">
        <f>G20*H20</f>
        <v>154</v>
      </c>
      <c r="J20" s="60">
        <v>7</v>
      </c>
      <c r="K20" s="60">
        <f>J20*G20</f>
        <v>49</v>
      </c>
      <c r="L20" s="61">
        <f>J20+H20</f>
        <v>29</v>
      </c>
      <c r="M20" s="62">
        <v>0.25</v>
      </c>
      <c r="N20" s="63">
        <f>ROUND((K20+I20)*(1+M20),2)</f>
        <v>253.75</v>
      </c>
    </row>
    <row r="21" spans="1:15" s="65" customFormat="1" x14ac:dyDescent="0.25">
      <c r="A21" s="67" t="s">
        <v>45</v>
      </c>
      <c r="B21" s="59" t="s">
        <v>69</v>
      </c>
      <c r="C21" s="55" t="s">
        <v>25</v>
      </c>
      <c r="D21" s="56">
        <v>44197</v>
      </c>
      <c r="E21" s="43" t="s">
        <v>34</v>
      </c>
      <c r="F21" s="44" t="s">
        <v>22</v>
      </c>
      <c r="G21" s="43">
        <v>6</v>
      </c>
      <c r="H21" s="60">
        <v>30</v>
      </c>
      <c r="I21" s="60">
        <f>G21*H21</f>
        <v>180</v>
      </c>
      <c r="J21" s="60">
        <v>7</v>
      </c>
      <c r="K21" s="60">
        <f>J21*G21</f>
        <v>42</v>
      </c>
      <c r="L21" s="61">
        <f>J21+H21</f>
        <v>37</v>
      </c>
      <c r="M21" s="62">
        <v>0.25</v>
      </c>
      <c r="N21" s="63">
        <f>ROUND((K21+I21)*(1+M21),2)</f>
        <v>277.5</v>
      </c>
    </row>
    <row r="22" spans="1:15" s="8" customFormat="1" outlineLevel="1" x14ac:dyDescent="0.25">
      <c r="A22" s="20"/>
      <c r="B22" s="32"/>
      <c r="C22" s="6"/>
      <c r="D22" s="7"/>
      <c r="E22" s="10"/>
      <c r="F22" s="11"/>
      <c r="G22" s="10"/>
      <c r="H22" s="12"/>
      <c r="I22" s="12"/>
      <c r="J22" s="12"/>
      <c r="K22" s="19"/>
      <c r="L22" s="12"/>
      <c r="M22" s="21"/>
      <c r="N22" s="9"/>
    </row>
    <row r="23" spans="1:15" x14ac:dyDescent="0.25">
      <c r="A23" s="23">
        <v>4</v>
      </c>
      <c r="B23" s="85" t="s">
        <v>28</v>
      </c>
      <c r="C23" s="86"/>
      <c r="D23" s="86"/>
      <c r="E23" s="86"/>
      <c r="F23" s="86"/>
      <c r="G23" s="86"/>
      <c r="H23" s="86"/>
      <c r="I23" s="86"/>
      <c r="J23" s="86"/>
      <c r="K23" s="87"/>
      <c r="L23" s="41" t="s">
        <v>11</v>
      </c>
      <c r="M23" s="24"/>
      <c r="N23" s="25">
        <f>SUM(N24:N24)</f>
        <v>4639.6899999999996</v>
      </c>
    </row>
    <row r="24" spans="1:15" x14ac:dyDescent="0.25">
      <c r="A24" s="18" t="s">
        <v>26</v>
      </c>
      <c r="B24" s="59" t="s">
        <v>19</v>
      </c>
      <c r="C24">
        <v>94276</v>
      </c>
      <c r="D24" s="56">
        <v>44136</v>
      </c>
      <c r="E24" s="43" t="s">
        <v>57</v>
      </c>
      <c r="F24" s="44" t="s">
        <v>65</v>
      </c>
      <c r="G24" s="43">
        <v>105</v>
      </c>
      <c r="H24" s="64">
        <v>23.89</v>
      </c>
      <c r="I24" s="60">
        <f>G24*H24</f>
        <v>2508.4500000000003</v>
      </c>
      <c r="J24" s="64">
        <v>11.46</v>
      </c>
      <c r="K24" s="60">
        <f>J24*G24</f>
        <v>1203.3000000000002</v>
      </c>
      <c r="L24" s="61">
        <f>J24+H24</f>
        <v>35.35</v>
      </c>
      <c r="M24" s="62">
        <v>0.25</v>
      </c>
      <c r="N24" s="63">
        <f>ROUND((K24+I24)*(1+M24),2)</f>
        <v>4639.6899999999996</v>
      </c>
    </row>
    <row r="25" spans="1:15" s="8" customFormat="1" x14ac:dyDescent="0.25">
      <c r="A25" s="18"/>
      <c r="B25" s="45"/>
      <c r="C25" s="46"/>
      <c r="D25" s="47"/>
      <c r="E25" s="48"/>
      <c r="F25" s="52"/>
      <c r="G25" s="48"/>
      <c r="H25" s="53"/>
      <c r="I25" s="49"/>
      <c r="J25" s="53"/>
      <c r="K25" s="50"/>
      <c r="L25" s="49"/>
      <c r="M25" s="51"/>
      <c r="N25" s="42"/>
    </row>
    <row r="26" spans="1:15" s="8" customFormat="1" x14ac:dyDescent="0.25">
      <c r="A26" s="23">
        <v>5</v>
      </c>
      <c r="B26" s="85" t="s">
        <v>29</v>
      </c>
      <c r="C26" s="86"/>
      <c r="D26" s="86"/>
      <c r="E26" s="86"/>
      <c r="F26" s="86"/>
      <c r="G26" s="86"/>
      <c r="H26" s="86"/>
      <c r="I26" s="86"/>
      <c r="J26" s="86"/>
      <c r="K26" s="87"/>
      <c r="L26" s="41" t="s">
        <v>11</v>
      </c>
      <c r="M26" s="24"/>
      <c r="N26" s="25">
        <f>SUM(N28:N33)</f>
        <v>5219.13</v>
      </c>
    </row>
    <row r="27" spans="1:15" s="8" customFormat="1" outlineLevel="1" x14ac:dyDescent="0.25">
      <c r="A27" s="13" t="s">
        <v>50</v>
      </c>
      <c r="B27" s="35"/>
      <c r="C27" s="57"/>
      <c r="D27" s="58"/>
      <c r="E27" s="15" t="s">
        <v>75</v>
      </c>
      <c r="F27" s="16"/>
      <c r="G27" s="54"/>
      <c r="H27" s="16"/>
      <c r="I27" s="16"/>
      <c r="J27" s="16"/>
      <c r="K27" s="17"/>
      <c r="L27" s="16"/>
      <c r="M27" s="22"/>
      <c r="N27" s="9"/>
    </row>
    <row r="28" spans="1:15" s="8" customFormat="1" x14ac:dyDescent="0.25">
      <c r="A28" s="18" t="s">
        <v>72</v>
      </c>
      <c r="B28" s="59" t="s">
        <v>69</v>
      </c>
      <c r="C28" s="55" t="s">
        <v>25</v>
      </c>
      <c r="D28" s="56">
        <v>44197</v>
      </c>
      <c r="E28" s="43" t="s">
        <v>71</v>
      </c>
      <c r="F28" s="44" t="s">
        <v>22</v>
      </c>
      <c r="G28" s="43">
        <v>3</v>
      </c>
      <c r="H28" s="64">
        <v>520</v>
      </c>
      <c r="I28" s="60">
        <f>G28*H28</f>
        <v>1560</v>
      </c>
      <c r="J28" s="64">
        <v>16.7</v>
      </c>
      <c r="K28" s="60">
        <f>J28*G28</f>
        <v>50.099999999999994</v>
      </c>
      <c r="L28" s="61">
        <f>H28+J28</f>
        <v>536.70000000000005</v>
      </c>
      <c r="M28" s="62">
        <v>0.25</v>
      </c>
      <c r="N28" s="63">
        <f>ROUND((K28+I28)*(1+M28),2)</f>
        <v>2012.63</v>
      </c>
    </row>
    <row r="29" spans="1:15" s="8" customFormat="1" x14ac:dyDescent="0.25">
      <c r="A29" s="18" t="s">
        <v>73</v>
      </c>
      <c r="B29" s="59" t="s">
        <v>69</v>
      </c>
      <c r="C29" s="55" t="s">
        <v>25</v>
      </c>
      <c r="D29" s="56">
        <v>44197</v>
      </c>
      <c r="E29" s="43" t="s">
        <v>49</v>
      </c>
      <c r="F29" s="44" t="s">
        <v>22</v>
      </c>
      <c r="G29" s="43">
        <v>4</v>
      </c>
      <c r="H29" s="64">
        <v>220</v>
      </c>
      <c r="I29" s="60">
        <f t="shared" ref="I29" si="0">G29*H29</f>
        <v>880</v>
      </c>
      <c r="J29" s="64">
        <v>50</v>
      </c>
      <c r="K29" s="60">
        <f>J29*G29</f>
        <v>200</v>
      </c>
      <c r="L29" s="61">
        <f>J29+H29</f>
        <v>270</v>
      </c>
      <c r="M29" s="62">
        <v>0.25</v>
      </c>
      <c r="N29" s="63">
        <f>ROUND((K29+I29)*(1+M29),2)</f>
        <v>1350</v>
      </c>
      <c r="O29" s="66" t="s">
        <v>67</v>
      </c>
    </row>
    <row r="30" spans="1:15" s="8" customFormat="1" outlineLevel="1" x14ac:dyDescent="0.25">
      <c r="A30" s="13" t="s">
        <v>51</v>
      </c>
      <c r="B30" s="35"/>
      <c r="C30" s="57"/>
      <c r="D30" s="58"/>
      <c r="E30" s="15" t="s">
        <v>76</v>
      </c>
      <c r="F30" s="16"/>
      <c r="G30" s="54"/>
      <c r="H30" s="16"/>
      <c r="I30" s="16"/>
      <c r="J30" s="16"/>
      <c r="K30" s="17"/>
      <c r="L30" s="16"/>
      <c r="M30" s="22"/>
      <c r="N30" s="9"/>
    </row>
    <row r="31" spans="1:15" s="8" customFormat="1" x14ac:dyDescent="0.25">
      <c r="A31" s="18" t="s">
        <v>77</v>
      </c>
      <c r="B31" s="59" t="s">
        <v>19</v>
      </c>
      <c r="C31" s="55">
        <v>94964</v>
      </c>
      <c r="D31" s="56">
        <v>44136</v>
      </c>
      <c r="E31" s="43" t="s">
        <v>79</v>
      </c>
      <c r="F31" s="44" t="s">
        <v>22</v>
      </c>
      <c r="G31" s="43">
        <v>1</v>
      </c>
      <c r="H31" s="64">
        <v>294.22000000000003</v>
      </c>
      <c r="I31" s="60">
        <f t="shared" ref="I31:I32" si="1">G31*H31</f>
        <v>294.22000000000003</v>
      </c>
      <c r="J31" s="64">
        <v>50.98</v>
      </c>
      <c r="K31" s="60">
        <f>J31*G31</f>
        <v>50.98</v>
      </c>
      <c r="L31" s="61">
        <f>J31+H31</f>
        <v>345.20000000000005</v>
      </c>
      <c r="M31" s="62">
        <v>0.25</v>
      </c>
      <c r="N31" s="63">
        <f>ROUND((K31+I31)*(1+M31),2)</f>
        <v>431.5</v>
      </c>
    </row>
    <row r="32" spans="1:15" s="8" customFormat="1" x14ac:dyDescent="0.25">
      <c r="A32" s="18" t="s">
        <v>74</v>
      </c>
      <c r="B32" s="59" t="s">
        <v>69</v>
      </c>
      <c r="C32" s="55" t="s">
        <v>25</v>
      </c>
      <c r="D32" s="56">
        <v>44197</v>
      </c>
      <c r="E32" s="43" t="s">
        <v>80</v>
      </c>
      <c r="F32" s="44" t="s">
        <v>22</v>
      </c>
      <c r="G32" s="43">
        <v>1</v>
      </c>
      <c r="H32" s="64">
        <v>300</v>
      </c>
      <c r="I32" s="60">
        <f t="shared" si="1"/>
        <v>300</v>
      </c>
      <c r="J32" s="64">
        <v>50</v>
      </c>
      <c r="K32" s="60">
        <f>J32*G32</f>
        <v>50</v>
      </c>
      <c r="L32" s="61">
        <f>J32+H32</f>
        <v>350</v>
      </c>
      <c r="M32" s="62">
        <v>0.25</v>
      </c>
      <c r="N32" s="63">
        <f>ROUND((K32+I32)*(1+M32),2)</f>
        <v>437.5</v>
      </c>
    </row>
    <row r="33" spans="1:16" s="8" customFormat="1" x14ac:dyDescent="0.25">
      <c r="A33" s="18" t="s">
        <v>78</v>
      </c>
      <c r="B33" s="59" t="s">
        <v>69</v>
      </c>
      <c r="C33" s="55" t="s">
        <v>25</v>
      </c>
      <c r="D33" s="56">
        <v>44197</v>
      </c>
      <c r="E33" s="43" t="s">
        <v>81</v>
      </c>
      <c r="F33" s="44" t="s">
        <v>22</v>
      </c>
      <c r="G33" s="43">
        <v>1</v>
      </c>
      <c r="H33" s="64">
        <v>790</v>
      </c>
      <c r="I33" s="60">
        <f t="shared" ref="I33" si="2">G33*H33</f>
        <v>790</v>
      </c>
      <c r="J33" s="64">
        <v>375</v>
      </c>
      <c r="K33" s="60">
        <f>P33*G33</f>
        <v>0</v>
      </c>
      <c r="L33" s="61">
        <f>P33+O33</f>
        <v>0</v>
      </c>
      <c r="M33" s="62">
        <v>0.25</v>
      </c>
      <c r="N33" s="63">
        <f>ROUND((K33+I33)*(1+M33),2)</f>
        <v>987.5</v>
      </c>
    </row>
    <row r="34" spans="1:16" s="8" customFormat="1" x14ac:dyDescent="0.25">
      <c r="A34" s="18"/>
      <c r="B34" s="45"/>
      <c r="C34" s="46"/>
      <c r="D34" s="47"/>
      <c r="E34" s="48"/>
      <c r="F34" s="52"/>
      <c r="G34" s="48"/>
      <c r="H34" s="53"/>
      <c r="I34" s="49"/>
      <c r="J34" s="53"/>
      <c r="K34" s="50"/>
      <c r="L34" s="49"/>
      <c r="M34" s="51"/>
      <c r="N34" s="42"/>
    </row>
    <row r="35" spans="1:16" s="8" customFormat="1" x14ac:dyDescent="0.25">
      <c r="A35" s="23">
        <v>6</v>
      </c>
      <c r="B35" s="85" t="s">
        <v>30</v>
      </c>
      <c r="C35" s="86"/>
      <c r="D35" s="86"/>
      <c r="E35" s="86"/>
      <c r="F35" s="86"/>
      <c r="G35" s="86"/>
      <c r="H35" s="86"/>
      <c r="I35" s="86"/>
      <c r="J35" s="86"/>
      <c r="K35" s="87"/>
      <c r="L35" s="41" t="s">
        <v>11</v>
      </c>
      <c r="M35" s="24"/>
      <c r="N35" s="25">
        <f>SUM(N36:N36)</f>
        <v>7225.58</v>
      </c>
    </row>
    <row r="36" spans="1:16" s="8" customFormat="1" x14ac:dyDescent="0.25">
      <c r="A36" s="18" t="s">
        <v>54</v>
      </c>
      <c r="B36" s="59" t="s">
        <v>69</v>
      </c>
      <c r="C36" s="55" t="s">
        <v>25</v>
      </c>
      <c r="D36" s="56">
        <v>44197</v>
      </c>
      <c r="E36" s="43" t="s">
        <v>52</v>
      </c>
      <c r="F36" s="44" t="s">
        <v>22</v>
      </c>
      <c r="G36" s="43">
        <v>7</v>
      </c>
      <c r="H36" s="64">
        <v>772.2</v>
      </c>
      <c r="I36" s="60">
        <f>G36*H36</f>
        <v>5405.4000000000005</v>
      </c>
      <c r="J36" s="64">
        <v>53.58</v>
      </c>
      <c r="K36" s="60">
        <f>J36*G36</f>
        <v>375.06</v>
      </c>
      <c r="L36" s="61">
        <f>J36+H36</f>
        <v>825.78000000000009</v>
      </c>
      <c r="M36" s="62">
        <v>0.25</v>
      </c>
      <c r="N36" s="63">
        <f>ROUND((K36+I36)*(1+M36),2)</f>
        <v>7225.58</v>
      </c>
      <c r="O36" s="66" t="s">
        <v>68</v>
      </c>
    </row>
    <row r="37" spans="1:16" s="8" customFormat="1" x14ac:dyDescent="0.25">
      <c r="A37" s="18"/>
      <c r="B37" s="45"/>
      <c r="C37" s="46"/>
      <c r="D37" s="47"/>
      <c r="E37" s="48"/>
      <c r="F37" s="52"/>
      <c r="G37" s="48"/>
      <c r="H37" s="53"/>
      <c r="I37" s="49"/>
      <c r="J37" s="53"/>
      <c r="K37" s="50"/>
      <c r="L37" s="49"/>
      <c r="M37" s="51"/>
      <c r="N37" s="42"/>
    </row>
    <row r="38" spans="1:16" s="8" customFormat="1" x14ac:dyDescent="0.25">
      <c r="A38" s="23">
        <v>7</v>
      </c>
      <c r="B38" s="85" t="s">
        <v>31</v>
      </c>
      <c r="C38" s="86"/>
      <c r="D38" s="86"/>
      <c r="E38" s="86"/>
      <c r="F38" s="86"/>
      <c r="G38" s="86"/>
      <c r="H38" s="86"/>
      <c r="I38" s="86"/>
      <c r="J38" s="86"/>
      <c r="K38" s="87"/>
      <c r="L38" s="41" t="s">
        <v>11</v>
      </c>
      <c r="M38" s="24"/>
      <c r="N38" s="25">
        <f>SUM(N39:N39)</f>
        <v>2664</v>
      </c>
    </row>
    <row r="39" spans="1:16" s="8" customFormat="1" x14ac:dyDescent="0.25">
      <c r="A39" s="18" t="s">
        <v>55</v>
      </c>
      <c r="B39" s="59" t="s">
        <v>19</v>
      </c>
      <c r="C39" s="65">
        <v>92396</v>
      </c>
      <c r="D39" s="56">
        <v>44136</v>
      </c>
      <c r="E39" s="43" t="s">
        <v>53</v>
      </c>
      <c r="F39" s="44" t="s">
        <v>0</v>
      </c>
      <c r="G39" s="43">
        <v>45</v>
      </c>
      <c r="H39" s="64">
        <v>37.78</v>
      </c>
      <c r="I39" s="60">
        <f>G39*H39</f>
        <v>1700.1000000000001</v>
      </c>
      <c r="J39" s="64">
        <v>9.58</v>
      </c>
      <c r="K39" s="60">
        <f>J39*G39</f>
        <v>431.1</v>
      </c>
      <c r="L39" s="61">
        <f>J39+H39</f>
        <v>47.36</v>
      </c>
      <c r="M39" s="62">
        <v>0.25</v>
      </c>
      <c r="N39" s="63">
        <f>ROUND((K39+I39)*(1+M39),2)</f>
        <v>2664</v>
      </c>
    </row>
    <row r="40" spans="1:16" s="8" customFormat="1" x14ac:dyDescent="0.25">
      <c r="A40" s="18"/>
      <c r="B40" s="45"/>
      <c r="C40" s="46"/>
      <c r="D40" s="47"/>
      <c r="E40" s="48"/>
      <c r="F40" s="52"/>
      <c r="G40" s="48"/>
      <c r="H40" s="53"/>
      <c r="I40" s="49"/>
      <c r="J40" s="53"/>
      <c r="K40" s="50"/>
      <c r="L40" s="49"/>
      <c r="M40" s="51"/>
      <c r="N40" s="42"/>
    </row>
    <row r="41" spans="1:16" s="8" customFormat="1" x14ac:dyDescent="0.25">
      <c r="A41" s="23">
        <v>8</v>
      </c>
      <c r="B41" s="85" t="s">
        <v>32</v>
      </c>
      <c r="C41" s="86"/>
      <c r="D41" s="86"/>
      <c r="E41" s="86"/>
      <c r="F41" s="86"/>
      <c r="G41" s="86"/>
      <c r="H41" s="86"/>
      <c r="I41" s="86"/>
      <c r="J41" s="86"/>
      <c r="K41" s="87"/>
      <c r="L41" s="41" t="s">
        <v>11</v>
      </c>
      <c r="M41" s="24"/>
      <c r="N41" s="25">
        <f>SUM(N42:N48)</f>
        <v>5333.96</v>
      </c>
    </row>
    <row r="42" spans="1:16" s="8" customFormat="1" x14ac:dyDescent="0.25">
      <c r="A42" s="18" t="s">
        <v>90</v>
      </c>
      <c r="B42" s="59" t="s">
        <v>69</v>
      </c>
      <c r="C42" s="55" t="s">
        <v>25</v>
      </c>
      <c r="D42" s="56">
        <v>44197</v>
      </c>
      <c r="E42" s="65" t="s">
        <v>83</v>
      </c>
      <c r="F42" s="44" t="s">
        <v>65</v>
      </c>
      <c r="G42" s="43">
        <v>100</v>
      </c>
      <c r="H42" s="64">
        <v>11.52</v>
      </c>
      <c r="I42" s="60">
        <f>G42*H42</f>
        <v>1152</v>
      </c>
      <c r="J42" s="64">
        <v>3.75</v>
      </c>
      <c r="K42" s="60">
        <f>J42*G42</f>
        <v>375</v>
      </c>
      <c r="L42" s="61">
        <f>J42+H42</f>
        <v>15.27</v>
      </c>
      <c r="M42" s="62">
        <v>0.25</v>
      </c>
      <c r="N42" s="63">
        <f t="shared" ref="N42:N48" si="3">ROUND((K42+I42)*(1+M42),2)</f>
        <v>1908.75</v>
      </c>
      <c r="P42" s="8">
        <f>G36*500</f>
        <v>3500</v>
      </c>
    </row>
    <row r="43" spans="1:16" s="8" customFormat="1" x14ac:dyDescent="0.25">
      <c r="A43" s="18" t="s">
        <v>91</v>
      </c>
      <c r="B43" s="59" t="s">
        <v>69</v>
      </c>
      <c r="C43" s="55" t="s">
        <v>25</v>
      </c>
      <c r="D43" s="56">
        <v>44197</v>
      </c>
      <c r="E43" s="43" t="s">
        <v>84</v>
      </c>
      <c r="F43" s="44" t="s">
        <v>65</v>
      </c>
      <c r="G43" s="43">
        <v>100</v>
      </c>
      <c r="H43" s="64">
        <v>3</v>
      </c>
      <c r="I43" s="60">
        <f t="shared" ref="I43:I44" si="4">G43*H43</f>
        <v>300</v>
      </c>
      <c r="J43" s="64">
        <v>3.75</v>
      </c>
      <c r="K43" s="60">
        <f>J43*G43</f>
        <v>375</v>
      </c>
      <c r="L43" s="61">
        <f t="shared" ref="L43:L48" si="5">J43+H43</f>
        <v>6.75</v>
      </c>
      <c r="M43" s="62">
        <v>0.25</v>
      </c>
      <c r="N43" s="63">
        <f t="shared" si="3"/>
        <v>843.75</v>
      </c>
    </row>
    <row r="44" spans="1:16" s="8" customFormat="1" x14ac:dyDescent="0.25">
      <c r="A44" s="18" t="s">
        <v>92</v>
      </c>
      <c r="B44" s="59" t="s">
        <v>69</v>
      </c>
      <c r="C44" s="55" t="s">
        <v>25</v>
      </c>
      <c r="D44" s="56">
        <v>44197</v>
      </c>
      <c r="E44" s="43" t="s">
        <v>85</v>
      </c>
      <c r="F44" s="44" t="s">
        <v>22</v>
      </c>
      <c r="G44" s="43">
        <v>7</v>
      </c>
      <c r="H44" s="64">
        <v>12.8</v>
      </c>
      <c r="I44" s="60">
        <f t="shared" si="4"/>
        <v>89.600000000000009</v>
      </c>
      <c r="J44" s="64">
        <v>53.58</v>
      </c>
      <c r="K44" s="60">
        <f t="shared" ref="K44:K48" si="6">J44*G44</f>
        <v>375.06</v>
      </c>
      <c r="L44" s="61">
        <f t="shared" si="5"/>
        <v>66.38</v>
      </c>
      <c r="M44" s="62">
        <v>0.25</v>
      </c>
      <c r="N44" s="63">
        <f t="shared" si="3"/>
        <v>580.83000000000004</v>
      </c>
    </row>
    <row r="45" spans="1:16" s="8" customFormat="1" x14ac:dyDescent="0.25">
      <c r="A45" s="18" t="s">
        <v>93</v>
      </c>
      <c r="B45" s="59" t="s">
        <v>69</v>
      </c>
      <c r="C45" s="55" t="s">
        <v>25</v>
      </c>
      <c r="D45" s="56">
        <v>44197</v>
      </c>
      <c r="E45" s="65" t="s">
        <v>86</v>
      </c>
      <c r="F45" s="44" t="s">
        <v>22</v>
      </c>
      <c r="G45" s="43">
        <v>2</v>
      </c>
      <c r="H45" s="64">
        <v>30.6</v>
      </c>
      <c r="I45" s="60">
        <f>G45*H45</f>
        <v>61.2</v>
      </c>
      <c r="J45" s="64">
        <v>187.5</v>
      </c>
      <c r="K45" s="60">
        <f t="shared" si="6"/>
        <v>375</v>
      </c>
      <c r="L45" s="61">
        <f t="shared" si="5"/>
        <v>218.1</v>
      </c>
      <c r="M45" s="62">
        <v>0.25</v>
      </c>
      <c r="N45" s="63">
        <f t="shared" si="3"/>
        <v>545.25</v>
      </c>
      <c r="P45" s="8">
        <f>G39*500</f>
        <v>22500</v>
      </c>
    </row>
    <row r="46" spans="1:16" s="8" customFormat="1" x14ac:dyDescent="0.25">
      <c r="A46" s="18" t="s">
        <v>94</v>
      </c>
      <c r="B46" s="59" t="s">
        <v>69</v>
      </c>
      <c r="C46" s="55" t="s">
        <v>25</v>
      </c>
      <c r="D46" s="56">
        <v>44197</v>
      </c>
      <c r="E46" s="43" t="s">
        <v>87</v>
      </c>
      <c r="F46" s="44" t="s">
        <v>22</v>
      </c>
      <c r="G46" s="43">
        <v>4</v>
      </c>
      <c r="H46" s="64">
        <v>1.72</v>
      </c>
      <c r="I46" s="60">
        <f t="shared" ref="I46:I47" si="7">G46*H46</f>
        <v>6.88</v>
      </c>
      <c r="J46" s="64">
        <v>93.75</v>
      </c>
      <c r="K46" s="60">
        <f t="shared" si="6"/>
        <v>375</v>
      </c>
      <c r="L46" s="61">
        <f t="shared" si="5"/>
        <v>95.47</v>
      </c>
      <c r="M46" s="62">
        <v>0.25</v>
      </c>
      <c r="N46" s="63">
        <f t="shared" si="3"/>
        <v>477.35</v>
      </c>
    </row>
    <row r="47" spans="1:16" s="8" customFormat="1" x14ac:dyDescent="0.25">
      <c r="A47" s="18" t="s">
        <v>95</v>
      </c>
      <c r="B47" s="59" t="s">
        <v>69</v>
      </c>
      <c r="C47" s="55" t="s">
        <v>25</v>
      </c>
      <c r="D47" s="56">
        <v>44197</v>
      </c>
      <c r="E47" s="43" t="s">
        <v>88</v>
      </c>
      <c r="F47" s="44" t="s">
        <v>22</v>
      </c>
      <c r="G47" s="43">
        <v>2</v>
      </c>
      <c r="H47" s="64">
        <v>9.9600000000000009</v>
      </c>
      <c r="I47" s="60">
        <f t="shared" si="7"/>
        <v>19.920000000000002</v>
      </c>
      <c r="J47" s="64">
        <v>187.5</v>
      </c>
      <c r="K47" s="60">
        <f t="shared" si="6"/>
        <v>375</v>
      </c>
      <c r="L47" s="61">
        <f t="shared" si="5"/>
        <v>197.46</v>
      </c>
      <c r="M47" s="62">
        <v>0.25</v>
      </c>
      <c r="N47" s="63">
        <f t="shared" si="3"/>
        <v>493.65</v>
      </c>
    </row>
    <row r="48" spans="1:16" s="8" customFormat="1" x14ac:dyDescent="0.25">
      <c r="A48" s="18" t="s">
        <v>96</v>
      </c>
      <c r="B48" s="59" t="s">
        <v>69</v>
      </c>
      <c r="C48" s="55" t="s">
        <v>25</v>
      </c>
      <c r="D48" s="56">
        <v>44197</v>
      </c>
      <c r="E48" s="43" t="s">
        <v>89</v>
      </c>
      <c r="F48" s="44" t="s">
        <v>65</v>
      </c>
      <c r="G48" s="43">
        <v>5</v>
      </c>
      <c r="H48" s="64">
        <v>2.5</v>
      </c>
      <c r="I48" s="60">
        <f t="shared" ref="I48" si="8">G48*H48</f>
        <v>12.5</v>
      </c>
      <c r="J48" s="64">
        <v>75</v>
      </c>
      <c r="K48" s="60">
        <f t="shared" si="6"/>
        <v>375</v>
      </c>
      <c r="L48" s="61">
        <f t="shared" si="5"/>
        <v>77.5</v>
      </c>
      <c r="M48" s="62">
        <v>0.25</v>
      </c>
      <c r="N48" s="63">
        <f t="shared" si="3"/>
        <v>484.38</v>
      </c>
    </row>
    <row r="49" spans="1:16" ht="15.75" thickBot="1" x14ac:dyDescent="0.3">
      <c r="A49" s="36"/>
      <c r="B49" s="37"/>
      <c r="C49" s="38"/>
      <c r="D49" s="37"/>
      <c r="E49" s="28"/>
      <c r="F49" s="33"/>
      <c r="G49" s="28"/>
      <c r="H49" s="28"/>
      <c r="I49" s="28"/>
      <c r="J49" s="28"/>
      <c r="K49" s="28"/>
      <c r="L49" s="28"/>
      <c r="M49" s="39"/>
      <c r="N49" s="40"/>
    </row>
    <row r="50" spans="1:16" ht="15.75" thickBot="1" x14ac:dyDescent="0.3"/>
    <row r="51" spans="1:16" ht="15.75" thickBot="1" x14ac:dyDescent="0.3">
      <c r="N51" s="27">
        <f>SUM(N9,N23,N26,N35,N38,N41)</f>
        <v>28051.39</v>
      </c>
      <c r="O51" s="68">
        <f>N51*0.01</f>
        <v>280.51389999999998</v>
      </c>
      <c r="P51">
        <f>242.2*2</f>
        <v>484.4</v>
      </c>
    </row>
    <row r="52" spans="1:16" ht="15.75" thickBot="1" x14ac:dyDescent="0.3">
      <c r="E52" s="28"/>
      <c r="H52" s="28"/>
      <c r="I52" s="28"/>
      <c r="J52" s="28"/>
      <c r="K52" s="28"/>
    </row>
    <row r="53" spans="1:16" x14ac:dyDescent="0.25">
      <c r="E53" t="s">
        <v>23</v>
      </c>
      <c r="H53" s="88" t="s">
        <v>27</v>
      </c>
      <c r="I53" s="88"/>
      <c r="J53" s="88"/>
      <c r="K53" s="88"/>
      <c r="O53" s="68">
        <f>P54*0.01+241.81</f>
        <v>557.32389999999998</v>
      </c>
    </row>
    <row r="54" spans="1:16" x14ac:dyDescent="0.25">
      <c r="E54" t="s">
        <v>24</v>
      </c>
      <c r="H54" s="65" t="s">
        <v>82</v>
      </c>
      <c r="I54" s="65"/>
      <c r="P54" s="68">
        <f>N51+P42</f>
        <v>31551.39</v>
      </c>
    </row>
  </sheetData>
  <mergeCells count="25">
    <mergeCell ref="B38:K38"/>
    <mergeCell ref="B41:K41"/>
    <mergeCell ref="H53:K53"/>
    <mergeCell ref="N7:N8"/>
    <mergeCell ref="H7:I7"/>
    <mergeCell ref="J7:K7"/>
    <mergeCell ref="B9:K9"/>
    <mergeCell ref="B7:B8"/>
    <mergeCell ref="C7:C8"/>
    <mergeCell ref="D7:D8"/>
    <mergeCell ref="E7:E8"/>
    <mergeCell ref="F7:F8"/>
    <mergeCell ref="G7:G8"/>
    <mergeCell ref="B23:K23"/>
    <mergeCell ref="B26:K26"/>
    <mergeCell ref="B35:K35"/>
    <mergeCell ref="B5:N5"/>
    <mergeCell ref="B6:N6"/>
    <mergeCell ref="A1:N1"/>
    <mergeCell ref="L7:L8"/>
    <mergeCell ref="M7:M8"/>
    <mergeCell ref="A7:A8"/>
    <mergeCell ref="B2:N2"/>
    <mergeCell ref="B3:N3"/>
    <mergeCell ref="B4:N4"/>
  </mergeCells>
  <phoneticPr fontId="4" type="noConversion"/>
  <hyperlinks>
    <hyperlink ref="O29" r:id="rId1" display="https://www.google.com/search?sxsrf=ALeKk01Z-JZ7JPq5UQ9563H-ClLxMnwytg:1610188574606&amp;ei=_Ib5X93BBdC_5OUP1J282A0&amp;q=esquadrias%20s%C3%A3o%20jos%C3%A9&amp;oq=esquadrias+s%C3%A3o+jos%C3%A9&amp;gs_lcp=CgZwc3ktYWIQAzICCAAyCAgAEMcBEK8BMggIABDHARCvATIGCAAQFhAeMgYIABAWEB4yBggAEBYQHjIGCAAQFhAeMgYIABAWEB4yBggAEBYQHjIGCAAQFhAeOgQIIxAnOgIIJjoHCCMQ6gIQJzoECAAQQzoICAAQxwEQowI6BwgAELEDEEM6BQgAELEDUJaVAViTgAJg9oMCaAFwAHgAgAGCAYgBphKSAQQwLjIwmAEAoAEBqgEHZ3dzLXdperABCsABAQ&amp;sclient=psy-ab&amp;ved=2ahUKEwjp1Yrw047uAhWbLLkGHZxlDnIQvS4wAXoECAQQKg&amp;uact=5&amp;tbs=lf:1,lf_ui:1&amp;tbm=lcl&amp;rflfq=1&amp;num=10&amp;rldimm=18102983161745703725&amp;rlst=f" xr:uid="{E5B21DC1-26C7-45FE-9DC5-13D2D0EE62F5}"/>
    <hyperlink ref="O36" r:id="rId2" display="https://www.google.com/search?q=broch+s%C3%A3o+jos%C3%A9+do+ouro&amp;source=lmns&amp;bih=657&amp;biw=1366&amp;hl=pt-BR&amp;sa=X&amp;ved=2ahUKEwiN0Zya1I7uAhWWL7kGHbeDC4EQ_AUoAHoECAEQAA" xr:uid="{E0996630-48B2-425C-812A-9124143B9DDF}"/>
  </hyperlinks>
  <printOptions horizontalCentered="1"/>
  <pageMargins left="0.39370078740157483" right="0" top="0.39370078740157483" bottom="0" header="0" footer="0"/>
  <pageSetup paperSize="9" scale="6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Plan3</vt:lpstr>
      <vt:lpstr>Plan3!Area_de_impressao</vt:lpstr>
      <vt:lpstr>Plan3!Titulos_de_impressao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Usuario</cp:lastModifiedBy>
  <cp:lastPrinted>2021-02-05T11:41:49Z</cp:lastPrinted>
  <dcterms:created xsi:type="dcterms:W3CDTF">2015-08-21T00:15:18Z</dcterms:created>
  <dcterms:modified xsi:type="dcterms:W3CDTF">2021-02-05T11:42:11Z</dcterms:modified>
</cp:coreProperties>
</file>