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1\TOMADA DE PREÇOS 2021\TP 04 2021 - Torre de Narração\"/>
    </mc:Choice>
  </mc:AlternateContent>
  <xr:revisionPtr revIDLastSave="0" documentId="13_ncr:1_{666A8751-1E21-45CD-9A81-81DF34C79D81}" xr6:coauthVersionLast="43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lan3" sheetId="3" r:id="rId1"/>
  </sheets>
  <definedNames>
    <definedName name="_xlnm.Print_Titles" localSheetId="0">Plan3!$7:$8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97" i="3" l="1"/>
  <c r="U97" i="3"/>
  <c r="V60" i="3"/>
  <c r="U60" i="3"/>
  <c r="U30" i="3"/>
  <c r="V30" i="3"/>
  <c r="U11" i="3"/>
  <c r="V11" i="3"/>
  <c r="V10" i="3"/>
  <c r="U10" i="3"/>
  <c r="I75" i="3"/>
  <c r="L11" i="3" l="1"/>
  <c r="K11" i="3"/>
  <c r="I11" i="3"/>
  <c r="L10" i="3"/>
  <c r="K10" i="3"/>
  <c r="I10" i="3"/>
  <c r="N11" i="3" l="1"/>
  <c r="N10" i="3"/>
  <c r="N9" i="3" s="1"/>
  <c r="I72" i="3"/>
  <c r="K72" i="3"/>
  <c r="N72" i="3" s="1"/>
  <c r="L72" i="3"/>
  <c r="I57" i="3"/>
  <c r="K57" i="3"/>
  <c r="L57" i="3"/>
  <c r="I65" i="3"/>
  <c r="K65" i="3"/>
  <c r="N65" i="3" s="1"/>
  <c r="L65" i="3"/>
  <c r="I63" i="3"/>
  <c r="K63" i="3"/>
  <c r="L63" i="3"/>
  <c r="I64" i="3"/>
  <c r="K64" i="3"/>
  <c r="L64" i="3"/>
  <c r="K75" i="3"/>
  <c r="N75" i="3" s="1"/>
  <c r="L75" i="3"/>
  <c r="I76" i="3"/>
  <c r="I77" i="3"/>
  <c r="I78" i="3"/>
  <c r="I79" i="3"/>
  <c r="I80" i="3"/>
  <c r="I81" i="3"/>
  <c r="I70" i="3"/>
  <c r="I71" i="3"/>
  <c r="L86" i="3"/>
  <c r="K86" i="3"/>
  <c r="I86" i="3"/>
  <c r="I91" i="3"/>
  <c r="K91" i="3"/>
  <c r="L91" i="3"/>
  <c r="K95" i="3"/>
  <c r="K96" i="3"/>
  <c r="K97" i="3"/>
  <c r="K94" i="3"/>
  <c r="I95" i="3"/>
  <c r="L95" i="3"/>
  <c r="I96" i="3"/>
  <c r="L96" i="3"/>
  <c r="I97" i="3"/>
  <c r="L97" i="3"/>
  <c r="L81" i="3"/>
  <c r="L70" i="3"/>
  <c r="L71" i="3"/>
  <c r="L74" i="3"/>
  <c r="L76" i="3"/>
  <c r="L77" i="3"/>
  <c r="L78" i="3"/>
  <c r="L79" i="3"/>
  <c r="L80" i="3"/>
  <c r="L56" i="3"/>
  <c r="L59" i="3"/>
  <c r="L60" i="3"/>
  <c r="L61" i="3"/>
  <c r="L62" i="3"/>
  <c r="L45" i="3"/>
  <c r="L46" i="3"/>
  <c r="L48" i="3"/>
  <c r="L50" i="3"/>
  <c r="L51" i="3"/>
  <c r="L38" i="3"/>
  <c r="L39" i="3"/>
  <c r="L27" i="3"/>
  <c r="L28" i="3"/>
  <c r="L30" i="3"/>
  <c r="L21" i="3"/>
  <c r="L22" i="3"/>
  <c r="L15" i="3"/>
  <c r="L16" i="3"/>
  <c r="L20" i="3"/>
  <c r="L26" i="3"/>
  <c r="L34" i="3"/>
  <c r="L37" i="3"/>
  <c r="L43" i="3"/>
  <c r="L55" i="3"/>
  <c r="L69" i="3"/>
  <c r="L85" i="3"/>
  <c r="L87" i="3"/>
  <c r="L84" i="3"/>
  <c r="L90" i="3"/>
  <c r="L94" i="3"/>
  <c r="L101" i="3"/>
  <c r="L102" i="3"/>
  <c r="L103" i="3"/>
  <c r="L100" i="3"/>
  <c r="L106" i="3"/>
  <c r="N97" i="3" l="1"/>
  <c r="N86" i="3"/>
  <c r="N64" i="3"/>
  <c r="N96" i="3"/>
  <c r="N91" i="3"/>
  <c r="N63" i="3"/>
  <c r="N95" i="3"/>
  <c r="N57" i="3"/>
  <c r="K46" i="3"/>
  <c r="I46" i="3"/>
  <c r="N46" i="3" l="1"/>
  <c r="K80" i="3"/>
  <c r="N80" i="3" s="1"/>
  <c r="K79" i="3"/>
  <c r="N79" i="3" s="1"/>
  <c r="K78" i="3"/>
  <c r="N78" i="3" s="1"/>
  <c r="K77" i="3"/>
  <c r="N77" i="3" s="1"/>
  <c r="K71" i="3"/>
  <c r="N71" i="3" s="1"/>
  <c r="K70" i="3"/>
  <c r="N70" i="3" s="1"/>
  <c r="K55" i="3"/>
  <c r="K56" i="3"/>
  <c r="K90" i="3"/>
  <c r="I90" i="3"/>
  <c r="N90" i="3" l="1"/>
  <c r="N89" i="3" s="1"/>
  <c r="I55" i="3"/>
  <c r="N55" i="3" s="1"/>
  <c r="I56" i="3"/>
  <c r="N56" i="3" s="1"/>
  <c r="I45" i="3"/>
  <c r="K45" i="3"/>
  <c r="N45" i="3" l="1"/>
  <c r="I59" i="3"/>
  <c r="K59" i="3"/>
  <c r="N59" i="3" s="1"/>
  <c r="K106" i="3" l="1"/>
  <c r="I106" i="3"/>
  <c r="K103" i="3"/>
  <c r="I103" i="3"/>
  <c r="K102" i="3"/>
  <c r="I102" i="3"/>
  <c r="K101" i="3"/>
  <c r="I101" i="3"/>
  <c r="K100" i="3"/>
  <c r="I100" i="3"/>
  <c r="I94" i="3"/>
  <c r="N94" i="3" s="1"/>
  <c r="K87" i="3"/>
  <c r="I87" i="3"/>
  <c r="K85" i="3"/>
  <c r="I85" i="3"/>
  <c r="K84" i="3"/>
  <c r="I84" i="3"/>
  <c r="K81" i="3"/>
  <c r="N81" i="3" s="1"/>
  <c r="K76" i="3"/>
  <c r="N76" i="3" s="1"/>
  <c r="K74" i="3"/>
  <c r="I74" i="3"/>
  <c r="K69" i="3"/>
  <c r="I69" i="3"/>
  <c r="K62" i="3"/>
  <c r="I62" i="3"/>
  <c r="K61" i="3"/>
  <c r="I61" i="3"/>
  <c r="K60" i="3"/>
  <c r="N60" i="3" s="1"/>
  <c r="I60" i="3"/>
  <c r="K51" i="3"/>
  <c r="I51" i="3"/>
  <c r="K50" i="3"/>
  <c r="N50" i="3" s="1"/>
  <c r="I50" i="3"/>
  <c r="K48" i="3"/>
  <c r="I48" i="3"/>
  <c r="K43" i="3"/>
  <c r="N43" i="3" s="1"/>
  <c r="I43" i="3"/>
  <c r="K39" i="3"/>
  <c r="I39" i="3"/>
  <c r="K38" i="3"/>
  <c r="N38" i="3" s="1"/>
  <c r="I38" i="3"/>
  <c r="K37" i="3"/>
  <c r="I37" i="3"/>
  <c r="K30" i="3"/>
  <c r="N30" i="3" s="1"/>
  <c r="I30" i="3"/>
  <c r="K28" i="3"/>
  <c r="I28" i="3"/>
  <c r="K27" i="3"/>
  <c r="N27" i="3" s="1"/>
  <c r="I27" i="3"/>
  <c r="K26" i="3"/>
  <c r="I26" i="3"/>
  <c r="K34" i="3"/>
  <c r="I34" i="3"/>
  <c r="K22" i="3"/>
  <c r="I22" i="3"/>
  <c r="K21" i="3"/>
  <c r="N21" i="3" s="1"/>
  <c r="I21" i="3"/>
  <c r="K20" i="3"/>
  <c r="I20" i="3"/>
  <c r="K16" i="3"/>
  <c r="I16" i="3"/>
  <c r="K15" i="3"/>
  <c r="I15" i="3"/>
  <c r="N100" i="3" l="1"/>
  <c r="N34" i="3"/>
  <c r="N32" i="3" s="1"/>
  <c r="N16" i="3"/>
  <c r="N15" i="3"/>
  <c r="N22" i="3"/>
  <c r="N26" i="3"/>
  <c r="N28" i="3"/>
  <c r="N20" i="3"/>
  <c r="N102" i="3"/>
  <c r="N106" i="3"/>
  <c r="N105" i="3" s="1"/>
  <c r="N101" i="3"/>
  <c r="N103" i="3"/>
  <c r="N37" i="3"/>
  <c r="N39" i="3"/>
  <c r="N48" i="3"/>
  <c r="N51" i="3"/>
  <c r="N61" i="3"/>
  <c r="N69" i="3"/>
  <c r="N85" i="3"/>
  <c r="N62" i="3"/>
  <c r="N74" i="3"/>
  <c r="N84" i="3"/>
  <c r="N87" i="3"/>
  <c r="N93" i="3"/>
  <c r="N53" i="3" l="1"/>
  <c r="N67" i="3"/>
  <c r="N24" i="3"/>
  <c r="N36" i="3"/>
  <c r="N41" i="3"/>
  <c r="N13" i="3"/>
  <c r="N99" i="3"/>
  <c r="N18" i="3"/>
  <c r="N83" i="3"/>
  <c r="N108" i="3" l="1"/>
</calcChain>
</file>

<file path=xl/sharedStrings.xml><?xml version="1.0" encoding="utf-8"?>
<sst xmlns="http://schemas.openxmlformats.org/spreadsheetml/2006/main" count="321" uniqueCount="189">
  <si>
    <t>un.</t>
  </si>
  <si>
    <t>m²</t>
  </si>
  <si>
    <t>m</t>
  </si>
  <si>
    <t>4.1</t>
  </si>
  <si>
    <t>4.2</t>
  </si>
  <si>
    <t>5.1</t>
  </si>
  <si>
    <t>6.1</t>
  </si>
  <si>
    <t>7.1</t>
  </si>
  <si>
    <t>7.2</t>
  </si>
  <si>
    <t>7.3</t>
  </si>
  <si>
    <t>7.4</t>
  </si>
  <si>
    <t>9.1</t>
  </si>
  <si>
    <t>Quadros de distribuição</t>
  </si>
  <si>
    <t>ÁGUA FRIA</t>
  </si>
  <si>
    <t>13.1</t>
  </si>
  <si>
    <t>14.1</t>
  </si>
  <si>
    <t>Dados do Empreendimento</t>
  </si>
  <si>
    <t>Itens</t>
  </si>
  <si>
    <t>Material</t>
  </si>
  <si>
    <t>Mão de Obra</t>
  </si>
  <si>
    <t>Total por ítem</t>
  </si>
  <si>
    <t>Forma</t>
  </si>
  <si>
    <t>Concreto Fck 25MPa</t>
  </si>
  <si>
    <t>4.1.1</t>
  </si>
  <si>
    <t>4.1.2</t>
  </si>
  <si>
    <t>4.2.1</t>
  </si>
  <si>
    <t>DIRETAS OU SUPERFICIAIS (sapatas, radier, vigas de fundação)</t>
  </si>
  <si>
    <t>m³</t>
  </si>
  <si>
    <t>FUNDAÇÕES - INFRAESTRUTURA</t>
  </si>
  <si>
    <t>ESTRUTURA - SUPRAESTRUTURA</t>
  </si>
  <si>
    <t>kg</t>
  </si>
  <si>
    <t>vb</t>
  </si>
  <si>
    <t>PAREDES E PAINEIS</t>
  </si>
  <si>
    <t>ALVENARIA</t>
  </si>
  <si>
    <t>5.1.1</t>
  </si>
  <si>
    <t>CONTRAPISOS, PISOS E ARREMATES</t>
  </si>
  <si>
    <t>CERÂMICA</t>
  </si>
  <si>
    <t>Regularização/Nivelamento</t>
  </si>
  <si>
    <t>SOLEIRAS e PEITORIS</t>
  </si>
  <si>
    <t>REVESTIMENTOS INERNOS, EXTERNOS E ESPECIAIS</t>
  </si>
  <si>
    <t>Chapisco</t>
  </si>
  <si>
    <t>Emboço</t>
  </si>
  <si>
    <t>ESQUADRIAS</t>
  </si>
  <si>
    <t>ALUMÍNIO (PORTAS)</t>
  </si>
  <si>
    <t>ALUMÍNIO (JANELAS)</t>
  </si>
  <si>
    <t>ALUMÍNIO (OUTROS)</t>
  </si>
  <si>
    <t>Basculantes</t>
  </si>
  <si>
    <t>MADEIRA (PORTAS)</t>
  </si>
  <si>
    <t xml:space="preserve"> Portas internas 80x210cm</t>
  </si>
  <si>
    <t>TUBULAÇÕES</t>
  </si>
  <si>
    <t>ENFIAÇÃO</t>
  </si>
  <si>
    <t>Disjuntores</t>
  </si>
  <si>
    <t>ESGOTO</t>
  </si>
  <si>
    <t>Caixas, canaletes e ralos</t>
  </si>
  <si>
    <t>PINTURA</t>
  </si>
  <si>
    <t>Selador</t>
  </si>
  <si>
    <t>FORROS</t>
  </si>
  <si>
    <t>COBERTURAS E PROTEÇÕES</t>
  </si>
  <si>
    <t>SERVIÇOS COMPLEMENTARES E FINAIS</t>
  </si>
  <si>
    <t>Limpeza final (entrega da obra)</t>
  </si>
  <si>
    <t>7.1.2</t>
  </si>
  <si>
    <t>7.2.1</t>
  </si>
  <si>
    <t>7.3.1</t>
  </si>
  <si>
    <t>7.4.2</t>
  </si>
  <si>
    <t>9.1.1</t>
  </si>
  <si>
    <t>9.1.2</t>
  </si>
  <si>
    <t>9.3.2</t>
  </si>
  <si>
    <t>9.3.4</t>
  </si>
  <si>
    <t>Serviços /Atividades</t>
  </si>
  <si>
    <t>Tubulações nas alvenarias</t>
  </si>
  <si>
    <t>Unid.</t>
  </si>
  <si>
    <t>Quant.</t>
  </si>
  <si>
    <t>Custo Unit.</t>
  </si>
  <si>
    <t>2.1</t>
  </si>
  <si>
    <t>2.1.3</t>
  </si>
  <si>
    <t>3.1</t>
  </si>
  <si>
    <t>3.1.1</t>
  </si>
  <si>
    <t>3.1.2</t>
  </si>
  <si>
    <t>3.1.3</t>
  </si>
  <si>
    <t>4.1.4</t>
  </si>
  <si>
    <t>6.2</t>
  </si>
  <si>
    <t>8.1</t>
  </si>
  <si>
    <t>8.1.1</t>
  </si>
  <si>
    <t>8.1.2</t>
  </si>
  <si>
    <t>8.1.3</t>
  </si>
  <si>
    <t>8.2</t>
  </si>
  <si>
    <t>8.2.1</t>
  </si>
  <si>
    <t>8.2.3</t>
  </si>
  <si>
    <t>8.2.4</t>
  </si>
  <si>
    <t>8.2.5</t>
  </si>
  <si>
    <t>9.1.4</t>
  </si>
  <si>
    <t>10.1</t>
  </si>
  <si>
    <t>10.3</t>
  </si>
  <si>
    <t>10.4</t>
  </si>
  <si>
    <t>EQUIPAMENTOS SANITÁRIOS</t>
  </si>
  <si>
    <t>SUBTOTAL</t>
  </si>
  <si>
    <t>Estrutura de madeira (fabricação de tesouras + madeira)</t>
  </si>
  <si>
    <t>Aço (CA50/CA60) (com montagem)</t>
  </si>
  <si>
    <t>Vasos sanitários c/ caixa acoplada</t>
  </si>
  <si>
    <t>11.2</t>
  </si>
  <si>
    <t>Prumada tubo PVC soldável 25 mm (fornecimento e instalação)</t>
  </si>
  <si>
    <t>Conexões</t>
  </si>
  <si>
    <t>Conexões (fornecimento e instalação)</t>
  </si>
  <si>
    <t>Tubo de PVC para rede coletora de esgoto, dn 100 mm (fornecimento e instalação)</t>
  </si>
  <si>
    <t>Tubo de PVC para rede coletora de esgoto, dn 40 mm (fornecimento e instalação)</t>
  </si>
  <si>
    <t>9.3.5</t>
  </si>
  <si>
    <t>9.3.6</t>
  </si>
  <si>
    <t>9.3.7</t>
  </si>
  <si>
    <t>9.3.8</t>
  </si>
  <si>
    <t>Fossa</t>
  </si>
  <si>
    <t>Filtro</t>
  </si>
  <si>
    <t>Sumidouro</t>
  </si>
  <si>
    <t>Aço (CA50/CA60)(com montagem)</t>
  </si>
  <si>
    <t>QUANTITATIVO APROXIMADO DE MATERIAIS E MÃO DE OBRA</t>
  </si>
  <si>
    <t>Granito 3 cm c/ pingadeira assentado com argamassa colante</t>
  </si>
  <si>
    <t>Cidade / UF: São José do Ouro - RS</t>
  </si>
  <si>
    <t>Tijolo furado (9x14x24cm; deitado; argamassa virada em betoneira)</t>
  </si>
  <si>
    <t>Caixa d'água 500 L c/ acessórios</t>
  </si>
  <si>
    <t>7.2.2</t>
  </si>
  <si>
    <t>Janela de correr (1,5 x 1,2m)</t>
  </si>
  <si>
    <t>12.1</t>
  </si>
  <si>
    <t>13.2</t>
  </si>
  <si>
    <t>13.3</t>
  </si>
  <si>
    <t>13.4</t>
  </si>
  <si>
    <t>Forro de PVC</t>
  </si>
  <si>
    <t>Nome do Empreendimento: Torre de Narração</t>
  </si>
  <si>
    <t>Endereço Completo: Parque de Rodeio Municipal - Vila Hípica</t>
  </si>
  <si>
    <t>Fonte de Referencia</t>
  </si>
  <si>
    <t>Codido de Referencia</t>
  </si>
  <si>
    <t>Data de Referencia</t>
  </si>
  <si>
    <t>B.D.I</t>
  </si>
  <si>
    <t>Total</t>
  </si>
  <si>
    <t>SINAPI</t>
  </si>
  <si>
    <t>ESTRUTURA DE CONTRETO ARMADO</t>
  </si>
  <si>
    <t>99805</t>
  </si>
  <si>
    <t>Total Unit.</t>
  </si>
  <si>
    <t>Pingadeira</t>
  </si>
  <si>
    <t>Calhas (chapa de aço 50 cm)</t>
  </si>
  <si>
    <t>LAVATÓRIO LOUÇA BRANCA COM COLUNA, 45 X 55CM</t>
  </si>
  <si>
    <t>12.2</t>
  </si>
  <si>
    <t>12.3</t>
  </si>
  <si>
    <t>12.4</t>
  </si>
  <si>
    <t>CHUVEIRO ELÉTRICO COMUM CORPO PLÁSTICO, TIPO DUCHA</t>
  </si>
  <si>
    <t>BOX EM VIDRO TEMPERADO</t>
  </si>
  <si>
    <t>73838/001</t>
  </si>
  <si>
    <t>11.1</t>
  </si>
  <si>
    <t>Acabamento para Forro de PVC</t>
  </si>
  <si>
    <t>Pintura acrílica Externa</t>
  </si>
  <si>
    <t>Tubo de PVC para rede coletora de esgoto, dn 50 mm (fornecimento e instalação)</t>
  </si>
  <si>
    <t>9.3.1</t>
  </si>
  <si>
    <t>9.3.3</t>
  </si>
  <si>
    <t>9.2</t>
  </si>
  <si>
    <t>9.1.3</t>
  </si>
  <si>
    <t>10.5</t>
  </si>
  <si>
    <t>Massa corrida</t>
  </si>
  <si>
    <t xml:space="preserve">Pintura acrílica sobre massa corrida 2 demaos </t>
  </si>
  <si>
    <t>INSTALAÇÕES HIDROSANITÁRIAS</t>
  </si>
  <si>
    <t>74131/1</t>
  </si>
  <si>
    <t>Ponto de iluminação com luminária</t>
  </si>
  <si>
    <t xml:space="preserve">TOTAL: </t>
  </si>
  <si>
    <t>Telha metalica (c/ içamento)</t>
  </si>
  <si>
    <t>7.4.1</t>
  </si>
  <si>
    <t>Tomadas e interrruptores - com suporte e placa</t>
  </si>
  <si>
    <t>Eletroduto corrugado instalado em forro</t>
  </si>
  <si>
    <t>8.2.6</t>
  </si>
  <si>
    <t>8.2.7</t>
  </si>
  <si>
    <t>Cabo de cobre isolado 450/750V 2,5mm²</t>
  </si>
  <si>
    <t>Cabo de cobre isolado 450/750V 1,5mm²</t>
  </si>
  <si>
    <t>8.2.8</t>
  </si>
  <si>
    <t>Cabo de cobre isolado 450/750V 6,0mm²</t>
  </si>
  <si>
    <t xml:space="preserve"> Portas internas 70x210cm completa</t>
  </si>
  <si>
    <t>Porta de abrir (0,8 x 2,1m)</t>
  </si>
  <si>
    <t xml:space="preserve">Janela de correr (6,0 x 1,2m) </t>
  </si>
  <si>
    <t>6.4</t>
  </si>
  <si>
    <t>Revestimento cerâmico para banheiros</t>
  </si>
  <si>
    <t>Tubulação PEAD 20mm para ramal de entrada</t>
  </si>
  <si>
    <t>INSTALAÇÕES ELÉTRICAS E TELEFÔNICAS, PPCI</t>
  </si>
  <si>
    <t>TUBO MULTICAMADA PEX, DN 20 MM, PARA INSTALACOES A GAS (AMARELO)</t>
  </si>
  <si>
    <t>Placa cerâmica tipo Porcelanato 60 x 60 cm</t>
  </si>
  <si>
    <t>Rodapé 7 cm cerâmica 60 x 60 cm</t>
  </si>
  <si>
    <t>SERVIÇOS PRELIMINARES</t>
  </si>
  <si>
    <t>1.1</t>
  </si>
  <si>
    <t>Ligação Provisória de Engergia Elétrica</t>
  </si>
  <si>
    <t>1.2</t>
  </si>
  <si>
    <t>PLEO/FRANARIN</t>
  </si>
  <si>
    <t>Demolição de madeira</t>
  </si>
  <si>
    <t>Data base do orçamento:  SINAPI 02/2021</t>
  </si>
  <si>
    <t>94213</t>
  </si>
  <si>
    <t>SINAENCO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</si>
</sst>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4" fontId="0" fillId="0" borderId="1" xfId="2" applyFont="1" applyBorder="1"/>
    <xf numFmtId="44" fontId="0" fillId="0" borderId="6" xfId="2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44" fontId="0" fillId="0" borderId="18" xfId="2" applyFont="1" applyBorder="1"/>
    <xf numFmtId="0" fontId="0" fillId="0" borderId="20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44" fontId="0" fillId="0" borderId="17" xfId="2" applyFont="1" applyBorder="1"/>
    <xf numFmtId="0" fontId="0" fillId="0" borderId="1" xfId="0" applyBorder="1" applyAlignment="1">
      <alignment horizontal="right"/>
    </xf>
    <xf numFmtId="0" fontId="0" fillId="0" borderId="5" xfId="0" applyFont="1" applyBorder="1" applyAlignment="1">
      <alignment horizontal="left" vertical="center"/>
    </xf>
    <xf numFmtId="0" fontId="0" fillId="0" borderId="0" xfId="0" applyFont="1"/>
    <xf numFmtId="0" fontId="0" fillId="0" borderId="17" xfId="0" applyBorder="1"/>
    <xf numFmtId="44" fontId="0" fillId="0" borderId="19" xfId="2" applyFont="1" applyBorder="1"/>
    <xf numFmtId="0" fontId="0" fillId="0" borderId="20" xfId="0" applyFont="1" applyBorder="1" applyAlignment="1">
      <alignment horizontal="left" vertical="center"/>
    </xf>
    <xf numFmtId="0" fontId="0" fillId="0" borderId="18" xfId="0" applyFont="1" applyBorder="1"/>
    <xf numFmtId="0" fontId="0" fillId="0" borderId="18" xfId="0" applyFont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Fill="1" applyBorder="1"/>
    <xf numFmtId="0" fontId="0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" xfId="2" applyFont="1" applyFill="1" applyBorder="1"/>
    <xf numFmtId="0" fontId="0" fillId="0" borderId="0" xfId="0" applyFont="1" applyFill="1"/>
    <xf numFmtId="0" fontId="1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10" fontId="0" fillId="0" borderId="17" xfId="2" applyNumberFormat="1" applyFont="1" applyBorder="1"/>
    <xf numFmtId="10" fontId="0" fillId="0" borderId="18" xfId="2" applyNumberFormat="1" applyFont="1" applyBorder="1"/>
    <xf numFmtId="10" fontId="1" fillId="0" borderId="18" xfId="0" applyNumberFormat="1" applyFont="1" applyBorder="1" applyAlignment="1">
      <alignment horizontal="left" vertical="center"/>
    </xf>
    <xf numFmtId="10" fontId="1" fillId="0" borderId="18" xfId="0" applyNumberFormat="1" applyFont="1" applyBorder="1" applyAlignment="1">
      <alignment vertical="center"/>
    </xf>
    <xf numFmtId="10" fontId="0" fillId="0" borderId="0" xfId="0" applyNumberFormat="1"/>
    <xf numFmtId="0" fontId="1" fillId="2" borderId="5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10" fontId="1" fillId="2" borderId="18" xfId="0" applyNumberFormat="1" applyFont="1" applyFill="1" applyBorder="1" applyAlignment="1">
      <alignment horizontal="left" vertical="center"/>
    </xf>
    <xf numFmtId="44" fontId="0" fillId="2" borderId="6" xfId="2" applyFont="1" applyFill="1" applyBorder="1"/>
    <xf numFmtId="17" fontId="0" fillId="0" borderId="19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0" fillId="0" borderId="18" xfId="0" applyNumberFormat="1" applyFont="1" applyBorder="1" applyAlignment="1">
      <alignment horizontal="left" vertical="center"/>
    </xf>
    <xf numFmtId="49" fontId="0" fillId="0" borderId="19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0" fontId="0" fillId="0" borderId="26" xfId="0" applyNumberFormat="1" applyBorder="1" applyAlignment="1">
      <alignment horizontal="right"/>
    </xf>
    <xf numFmtId="164" fontId="0" fillId="0" borderId="27" xfId="0" applyNumberFormat="1" applyBorder="1"/>
    <xf numFmtId="0" fontId="0" fillId="0" borderId="19" xfId="0" applyNumberFormat="1" applyBorder="1" applyAlignment="1">
      <alignment horizontal="left" vertical="center"/>
    </xf>
    <xf numFmtId="0" fontId="0" fillId="0" borderId="19" xfId="0" applyNumberFormat="1" applyFont="1" applyBorder="1" applyAlignment="1">
      <alignment horizontal="left" vertical="center"/>
    </xf>
    <xf numFmtId="0" fontId="0" fillId="0" borderId="18" xfId="0" applyNumberFormat="1" applyFont="1" applyBorder="1" applyAlignment="1">
      <alignment horizontal="left" vertical="center"/>
    </xf>
    <xf numFmtId="0" fontId="0" fillId="0" borderId="0" xfId="0" applyNumberFormat="1" applyFont="1" applyAlignment="1">
      <alignment horizontal="left"/>
    </xf>
    <xf numFmtId="0" fontId="0" fillId="0" borderId="19" xfId="0" applyNumberFormat="1" applyFont="1" applyFill="1" applyBorder="1" applyAlignment="1">
      <alignment horizontal="left" vertical="center"/>
    </xf>
    <xf numFmtId="164" fontId="0" fillId="0" borderId="0" xfId="0" applyNumberFormat="1"/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10" fontId="1" fillId="2" borderId="28" xfId="0" applyNumberFormat="1" applyFont="1" applyFill="1" applyBorder="1" applyAlignment="1">
      <alignment horizontal="left" vertical="center"/>
    </xf>
    <xf numFmtId="44" fontId="1" fillId="2" borderId="4" xfId="2" applyFont="1" applyFill="1" applyBorder="1"/>
    <xf numFmtId="49" fontId="5" fillId="0" borderId="19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17" fontId="6" fillId="0" borderId="19" xfId="0" applyNumberFormat="1" applyFont="1" applyBorder="1" applyAlignment="1">
      <alignment horizontal="left" vertical="center"/>
    </xf>
    <xf numFmtId="0" fontId="6" fillId="0" borderId="18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4" fontId="6" fillId="0" borderId="1" xfId="2" applyFont="1" applyBorder="1"/>
    <xf numFmtId="44" fontId="6" fillId="0" borderId="17" xfId="2" applyFont="1" applyBorder="1"/>
    <xf numFmtId="10" fontId="6" fillId="0" borderId="17" xfId="2" applyNumberFormat="1" applyFont="1" applyBorder="1"/>
    <xf numFmtId="44" fontId="6" fillId="0" borderId="6" xfId="2" applyFont="1" applyBorder="1"/>
    <xf numFmtId="164" fontId="6" fillId="0" borderId="0" xfId="0" applyNumberFormat="1" applyFont="1"/>
    <xf numFmtId="0" fontId="6" fillId="0" borderId="0" xfId="0" applyFont="1"/>
    <xf numFmtId="49" fontId="6" fillId="0" borderId="19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9" xfId="0" applyNumberFormat="1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3">
    <cellStyle name="Mo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7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N205" sqref="N205"/>
    </sheetView>
  </sheetViews>
  <sheetFormatPr defaultColWidth="60" defaultRowHeight="15" outlineLevelRow="1" x14ac:dyDescent="0.25"/>
  <cols>
    <col min="1" max="1" width="7.28515625" style="2" bestFit="1" customWidth="1"/>
    <col min="2" max="2" width="18.7109375" style="2" bestFit="1" customWidth="1"/>
    <col min="3" max="3" width="14.140625" style="59" customWidth="1"/>
    <col min="4" max="4" width="11.85546875" style="2" customWidth="1"/>
    <col min="5" max="5" width="21.7109375" customWidth="1"/>
    <col min="6" max="6" width="5.5703125" style="1" bestFit="1" customWidth="1"/>
    <col min="7" max="7" width="7.7109375" bestFit="1" customWidth="1"/>
    <col min="8" max="8" width="12.7109375" bestFit="1" customWidth="1"/>
    <col min="9" max="9" width="13.7109375" customWidth="1"/>
    <col min="10" max="10" width="12.7109375" bestFit="1" customWidth="1"/>
    <col min="11" max="11" width="12.85546875" customWidth="1"/>
    <col min="12" max="12" width="14.42578125" customWidth="1"/>
    <col min="13" max="13" width="8.42578125" style="47" customWidth="1"/>
    <col min="14" max="14" width="15.7109375" customWidth="1"/>
    <col min="15" max="15" width="15.7109375" hidden="1" customWidth="1"/>
    <col min="16" max="16" width="14.85546875" hidden="1" customWidth="1"/>
    <col min="17" max="17" width="6.7109375" hidden="1" customWidth="1"/>
    <col min="18" max="18" width="7.140625" hidden="1" customWidth="1"/>
    <col min="19" max="19" width="12.7109375" hidden="1" customWidth="1"/>
    <col min="20" max="20" width="11.140625" hidden="1" customWidth="1"/>
    <col min="21" max="21" width="12.28515625" hidden="1" customWidth="1"/>
    <col min="22" max="22" width="10.5703125" hidden="1" customWidth="1"/>
    <col min="23" max="26" width="0" hidden="1" customWidth="1"/>
  </cols>
  <sheetData>
    <row r="1" spans="1:22" ht="12.95" customHeight="1" thickBot="1" x14ac:dyDescent="0.3">
      <c r="A1" s="91" t="s">
        <v>113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22" ht="12.95" customHeight="1" x14ac:dyDescent="0.25">
      <c r="A2" s="101" t="s">
        <v>16</v>
      </c>
      <c r="B2" s="102"/>
      <c r="C2" s="102"/>
      <c r="D2" s="102"/>
      <c r="E2" s="103"/>
      <c r="F2" s="103"/>
      <c r="G2" s="103"/>
      <c r="H2" s="103"/>
      <c r="I2" s="103"/>
      <c r="J2" s="103"/>
      <c r="K2" s="103"/>
      <c r="L2" s="104"/>
      <c r="M2" s="104"/>
      <c r="N2" s="105"/>
    </row>
    <row r="3" spans="1:22" ht="12.95" customHeight="1" x14ac:dyDescent="0.25">
      <c r="A3" s="106" t="s">
        <v>125</v>
      </c>
      <c r="B3" s="107"/>
      <c r="C3" s="107"/>
      <c r="D3" s="107"/>
      <c r="E3" s="108"/>
      <c r="F3" s="108"/>
      <c r="G3" s="108"/>
      <c r="H3" s="108"/>
      <c r="I3" s="108"/>
      <c r="J3" s="108"/>
      <c r="K3" s="108"/>
      <c r="L3" s="109"/>
      <c r="M3" s="109"/>
      <c r="N3" s="110"/>
    </row>
    <row r="4" spans="1:22" ht="12.95" customHeight="1" x14ac:dyDescent="0.25">
      <c r="A4" s="106" t="s">
        <v>126</v>
      </c>
      <c r="B4" s="107"/>
      <c r="C4" s="107"/>
      <c r="D4" s="107"/>
      <c r="E4" s="108"/>
      <c r="F4" s="108"/>
      <c r="G4" s="108"/>
      <c r="H4" s="108"/>
      <c r="I4" s="108"/>
      <c r="J4" s="108"/>
      <c r="K4" s="108"/>
      <c r="L4" s="109"/>
      <c r="M4" s="109"/>
      <c r="N4" s="110"/>
    </row>
    <row r="5" spans="1:22" ht="12.95" customHeight="1" x14ac:dyDescent="0.25">
      <c r="A5" s="106" t="s">
        <v>115</v>
      </c>
      <c r="B5" s="107"/>
      <c r="C5" s="107"/>
      <c r="D5" s="107"/>
      <c r="E5" s="108"/>
      <c r="F5" s="108"/>
      <c r="G5" s="108"/>
      <c r="H5" s="108"/>
      <c r="I5" s="108"/>
      <c r="J5" s="108"/>
      <c r="K5" s="108"/>
      <c r="L5" s="109"/>
      <c r="M5" s="109"/>
      <c r="N5" s="110"/>
    </row>
    <row r="6" spans="1:22" ht="12.95" customHeight="1" thickBot="1" x14ac:dyDescent="0.3">
      <c r="A6" s="120" t="s">
        <v>186</v>
      </c>
      <c r="B6" s="121"/>
      <c r="C6" s="121"/>
      <c r="D6" s="121"/>
      <c r="E6" s="122"/>
      <c r="F6" s="122"/>
      <c r="G6" s="122"/>
      <c r="H6" s="122"/>
      <c r="I6" s="122"/>
      <c r="J6" s="122"/>
      <c r="K6" s="122"/>
      <c r="L6" s="123"/>
      <c r="M6" s="123"/>
      <c r="N6" s="124"/>
      <c r="S6" t="s">
        <v>188</v>
      </c>
      <c r="T6">
        <v>1.1758900000000001</v>
      </c>
    </row>
    <row r="7" spans="1:22" ht="12.95" customHeight="1" x14ac:dyDescent="0.25">
      <c r="A7" s="125" t="s">
        <v>17</v>
      </c>
      <c r="B7" s="114" t="s">
        <v>127</v>
      </c>
      <c r="C7" s="116" t="s">
        <v>128</v>
      </c>
      <c r="D7" s="114" t="s">
        <v>129</v>
      </c>
      <c r="E7" s="114" t="s">
        <v>68</v>
      </c>
      <c r="F7" s="96" t="s">
        <v>70</v>
      </c>
      <c r="G7" s="114" t="s">
        <v>71</v>
      </c>
      <c r="H7" s="129" t="s">
        <v>18</v>
      </c>
      <c r="I7" s="129"/>
      <c r="J7" s="129" t="s">
        <v>19</v>
      </c>
      <c r="K7" s="129" t="s">
        <v>19</v>
      </c>
      <c r="L7" s="96" t="s">
        <v>135</v>
      </c>
      <c r="M7" s="118" t="s">
        <v>130</v>
      </c>
      <c r="N7" s="127" t="s">
        <v>20</v>
      </c>
    </row>
    <row r="8" spans="1:22" s="1" customFormat="1" ht="12.95" customHeight="1" thickBot="1" x14ac:dyDescent="0.3">
      <c r="A8" s="126"/>
      <c r="B8" s="115"/>
      <c r="C8" s="117"/>
      <c r="D8" s="115"/>
      <c r="E8" s="115"/>
      <c r="F8" s="97"/>
      <c r="G8" s="115"/>
      <c r="H8" s="14" t="s">
        <v>72</v>
      </c>
      <c r="I8" s="14" t="s">
        <v>131</v>
      </c>
      <c r="J8" s="14" t="s">
        <v>72</v>
      </c>
      <c r="K8" s="14" t="s">
        <v>131</v>
      </c>
      <c r="L8" s="97"/>
      <c r="M8" s="119"/>
      <c r="N8" s="128"/>
    </row>
    <row r="9" spans="1:22" ht="12.95" customHeight="1" x14ac:dyDescent="0.25">
      <c r="A9" s="70">
        <v>1</v>
      </c>
      <c r="B9" s="111" t="s">
        <v>180</v>
      </c>
      <c r="C9" s="112"/>
      <c r="D9" s="112"/>
      <c r="E9" s="112"/>
      <c r="F9" s="112"/>
      <c r="G9" s="112"/>
      <c r="H9" s="112"/>
      <c r="I9" s="112"/>
      <c r="J9" s="112"/>
      <c r="K9" s="113"/>
      <c r="L9" s="71" t="s">
        <v>95</v>
      </c>
      <c r="M9" s="72"/>
      <c r="N9" s="73">
        <f>SUM(N10:N11)</f>
        <v>2882.3900000000003</v>
      </c>
    </row>
    <row r="10" spans="1:22" ht="12.95" customHeight="1" outlineLevel="1" x14ac:dyDescent="0.25">
      <c r="A10" s="68" t="s">
        <v>181</v>
      </c>
      <c r="B10" s="69" t="s">
        <v>132</v>
      </c>
      <c r="C10" s="88">
        <v>41598</v>
      </c>
      <c r="D10" s="52">
        <v>44197</v>
      </c>
      <c r="E10" s="3" t="s">
        <v>182</v>
      </c>
      <c r="F10" s="4" t="s">
        <v>31</v>
      </c>
      <c r="G10" s="3">
        <v>1</v>
      </c>
      <c r="H10" s="5">
        <v>1374.5213388000002</v>
      </c>
      <c r="I10" s="5">
        <f t="shared" ref="I10:I11" si="0">G10*H10</f>
        <v>1374.5213388000002</v>
      </c>
      <c r="J10" s="5">
        <v>254.93295200000003</v>
      </c>
      <c r="K10" s="5">
        <f t="shared" ref="K10:K11" si="1">J10*G10</f>
        <v>254.93295200000003</v>
      </c>
      <c r="L10" s="20">
        <f>J10+H10</f>
        <v>1629.4542908000003</v>
      </c>
      <c r="M10" s="43">
        <v>0.1</v>
      </c>
      <c r="N10" s="6">
        <f>ROUND((K10+I10)*(1+M10),2)</f>
        <v>1792.4</v>
      </c>
      <c r="P10" s="69" t="s">
        <v>132</v>
      </c>
      <c r="Q10" s="74">
        <v>41598</v>
      </c>
      <c r="R10" s="52">
        <v>43191</v>
      </c>
      <c r="S10" s="5">
        <v>1168.92</v>
      </c>
      <c r="T10" s="5">
        <v>216.8</v>
      </c>
      <c r="U10" s="67">
        <f>S10*$T$6</f>
        <v>1374.5213388000002</v>
      </c>
      <c r="V10" s="67">
        <f>T10*$T$6</f>
        <v>254.93295200000003</v>
      </c>
    </row>
    <row r="11" spans="1:22" ht="12.95" customHeight="1" outlineLevel="1" x14ac:dyDescent="0.25">
      <c r="A11" s="68" t="s">
        <v>183</v>
      </c>
      <c r="B11" s="69" t="s">
        <v>184</v>
      </c>
      <c r="C11" s="88">
        <v>25101</v>
      </c>
      <c r="D11" s="52">
        <v>44197</v>
      </c>
      <c r="E11" s="3" t="s">
        <v>185</v>
      </c>
      <c r="F11" s="4" t="s">
        <v>31</v>
      </c>
      <c r="G11" s="3">
        <v>1</v>
      </c>
      <c r="H11" s="5">
        <v>678.86481480000009</v>
      </c>
      <c r="I11" s="5">
        <f t="shared" si="0"/>
        <v>678.86481480000009</v>
      </c>
      <c r="J11" s="5">
        <v>312.03417040000005</v>
      </c>
      <c r="K11" s="5">
        <f t="shared" si="1"/>
        <v>312.03417040000005</v>
      </c>
      <c r="L11" s="20">
        <f t="shared" ref="L11" si="2">J11+H11</f>
        <v>990.8989852000002</v>
      </c>
      <c r="M11" s="43">
        <v>0.1</v>
      </c>
      <c r="N11" s="6">
        <f>ROUND((K11+I11)*(1+M11),2)</f>
        <v>1089.99</v>
      </c>
      <c r="P11" s="69" t="s">
        <v>184</v>
      </c>
      <c r="Q11" s="74">
        <v>25101</v>
      </c>
      <c r="R11" s="52">
        <v>43191</v>
      </c>
      <c r="S11" s="5">
        <v>577.32000000000005</v>
      </c>
      <c r="T11" s="5">
        <v>265.36</v>
      </c>
      <c r="U11" s="67">
        <f>S11*$T$6</f>
        <v>678.86481480000009</v>
      </c>
      <c r="V11" s="67">
        <f>T11*$T$6</f>
        <v>312.03417040000005</v>
      </c>
    </row>
    <row r="12" spans="1:22" s="8" customFormat="1" ht="12.95" customHeight="1" outlineLevel="1" x14ac:dyDescent="0.25">
      <c r="A12" s="12"/>
      <c r="B12" s="41"/>
      <c r="C12" s="54"/>
      <c r="D12" s="41"/>
      <c r="E12" s="9"/>
      <c r="F12" s="10"/>
      <c r="G12" s="9"/>
      <c r="H12" s="11"/>
      <c r="I12" s="11"/>
      <c r="J12" s="11"/>
      <c r="K12" s="11"/>
      <c r="L12" s="11"/>
      <c r="M12" s="44"/>
      <c r="N12" s="6"/>
    </row>
    <row r="13" spans="1:22" ht="12.95" customHeight="1" x14ac:dyDescent="0.25">
      <c r="A13" s="48">
        <v>2</v>
      </c>
      <c r="B13" s="98" t="s">
        <v>28</v>
      </c>
      <c r="C13" s="99"/>
      <c r="D13" s="99"/>
      <c r="E13" s="99"/>
      <c r="F13" s="99"/>
      <c r="G13" s="99"/>
      <c r="H13" s="99"/>
      <c r="I13" s="99"/>
      <c r="J13" s="99"/>
      <c r="K13" s="100"/>
      <c r="L13" s="49" t="s">
        <v>95</v>
      </c>
      <c r="M13" s="50"/>
      <c r="N13" s="51">
        <f>SUM(N14:N16)</f>
        <v>834.31</v>
      </c>
    </row>
    <row r="14" spans="1:22" ht="12.95" customHeight="1" outlineLevel="1" x14ac:dyDescent="0.25">
      <c r="A14" s="13" t="s">
        <v>73</v>
      </c>
      <c r="B14" s="38"/>
      <c r="C14" s="55"/>
      <c r="D14" s="38"/>
      <c r="E14" s="17" t="s">
        <v>26</v>
      </c>
      <c r="F14" s="18"/>
      <c r="G14" s="18"/>
      <c r="H14" s="18"/>
      <c r="I14" s="18"/>
      <c r="J14" s="18"/>
      <c r="K14" s="19"/>
      <c r="L14" s="18"/>
      <c r="M14" s="46"/>
      <c r="N14" s="6"/>
    </row>
    <row r="15" spans="1:22" ht="12.95" customHeight="1" outlineLevel="1" x14ac:dyDescent="0.25">
      <c r="A15" s="36">
        <v>50</v>
      </c>
      <c r="B15" s="40" t="s">
        <v>132</v>
      </c>
      <c r="C15" s="62">
        <v>92761</v>
      </c>
      <c r="D15" s="52">
        <v>44228</v>
      </c>
      <c r="E15" s="3" t="s">
        <v>97</v>
      </c>
      <c r="F15" s="4" t="s">
        <v>30</v>
      </c>
      <c r="G15" s="3">
        <v>36.75</v>
      </c>
      <c r="H15" s="5">
        <v>13.06</v>
      </c>
      <c r="I15" s="5">
        <f>G15*H15</f>
        <v>479.95500000000004</v>
      </c>
      <c r="J15" s="5">
        <v>1.66</v>
      </c>
      <c r="K15" s="5">
        <f>J15*G15</f>
        <v>61.004999999999995</v>
      </c>
      <c r="L15" s="20">
        <f t="shared" ref="L15:L16" si="3">J15+H15</f>
        <v>14.72</v>
      </c>
      <c r="M15" s="43">
        <v>0.1</v>
      </c>
      <c r="N15" s="6">
        <f>ROUND((K15+I15)*(1+M15),2)</f>
        <v>595.05999999999995</v>
      </c>
    </row>
    <row r="16" spans="1:22" ht="12.95" customHeight="1" outlineLevel="1" x14ac:dyDescent="0.25">
      <c r="A16" s="36" t="s">
        <v>74</v>
      </c>
      <c r="B16" s="40" t="s">
        <v>132</v>
      </c>
      <c r="C16" s="62">
        <v>94965</v>
      </c>
      <c r="D16" s="52">
        <v>44228</v>
      </c>
      <c r="E16" s="3" t="s">
        <v>22</v>
      </c>
      <c r="F16" s="4" t="s">
        <v>27</v>
      </c>
      <c r="G16" s="3">
        <v>0.57999999999999996</v>
      </c>
      <c r="H16" s="5">
        <v>319.98</v>
      </c>
      <c r="I16" s="5">
        <f>G16*H16</f>
        <v>185.58840000000001</v>
      </c>
      <c r="J16" s="5">
        <v>55.02</v>
      </c>
      <c r="K16" s="5">
        <f>J16*G16</f>
        <v>31.9116</v>
      </c>
      <c r="L16" s="20">
        <f t="shared" si="3"/>
        <v>375</v>
      </c>
      <c r="M16" s="43">
        <v>0.1</v>
      </c>
      <c r="N16" s="6">
        <f>ROUND((K16+I16)*(1+M16),2)</f>
        <v>239.25</v>
      </c>
    </row>
    <row r="17" spans="1:22" s="8" customFormat="1" ht="12.95" customHeight="1" outlineLevel="1" x14ac:dyDescent="0.25">
      <c r="A17" s="12"/>
      <c r="B17" s="41"/>
      <c r="C17" s="54"/>
      <c r="D17" s="41"/>
      <c r="E17" s="9"/>
      <c r="F17" s="10"/>
      <c r="G17" s="9"/>
      <c r="H17" s="11"/>
      <c r="I17" s="11"/>
      <c r="J17" s="11"/>
      <c r="K17" s="11"/>
      <c r="L17" s="11"/>
      <c r="M17" s="44"/>
      <c r="N17" s="6"/>
    </row>
    <row r="18" spans="1:22" ht="12.95" customHeight="1" x14ac:dyDescent="0.25">
      <c r="A18" s="48">
        <v>3</v>
      </c>
      <c r="B18" s="98" t="s">
        <v>29</v>
      </c>
      <c r="C18" s="99"/>
      <c r="D18" s="99"/>
      <c r="E18" s="99"/>
      <c r="F18" s="99"/>
      <c r="G18" s="99"/>
      <c r="H18" s="99"/>
      <c r="I18" s="99"/>
      <c r="J18" s="99"/>
      <c r="K18" s="100"/>
      <c r="L18" s="49" t="s">
        <v>95</v>
      </c>
      <c r="M18" s="50"/>
      <c r="N18" s="51">
        <f>SUM(N19:N22)</f>
        <v>10503.83</v>
      </c>
    </row>
    <row r="19" spans="1:22" ht="12.95" customHeight="1" outlineLevel="1" x14ac:dyDescent="0.25">
      <c r="A19" s="13" t="s">
        <v>75</v>
      </c>
      <c r="B19" s="38"/>
      <c r="C19" s="55"/>
      <c r="D19" s="38"/>
      <c r="E19" s="17" t="s">
        <v>133</v>
      </c>
      <c r="F19" s="18"/>
      <c r="G19" s="18"/>
      <c r="H19" s="18"/>
      <c r="I19" s="18"/>
      <c r="J19" s="18"/>
      <c r="K19" s="19"/>
      <c r="L19" s="18"/>
      <c r="M19" s="46"/>
      <c r="N19" s="6"/>
    </row>
    <row r="20" spans="1:22" ht="12.95" customHeight="1" outlineLevel="1" x14ac:dyDescent="0.25">
      <c r="A20" s="36" t="s">
        <v>76</v>
      </c>
      <c r="B20" s="40" t="s">
        <v>132</v>
      </c>
      <c r="C20" s="62">
        <v>92269</v>
      </c>
      <c r="D20" s="52">
        <v>44228</v>
      </c>
      <c r="E20" s="3" t="s">
        <v>21</v>
      </c>
      <c r="F20" s="4" t="s">
        <v>1</v>
      </c>
      <c r="G20" s="3">
        <v>13.62</v>
      </c>
      <c r="H20" s="5">
        <v>148.88999999999999</v>
      </c>
      <c r="I20" s="5">
        <f>G20*H20</f>
        <v>2027.8817999999997</v>
      </c>
      <c r="J20" s="5">
        <v>16.350000000000001</v>
      </c>
      <c r="K20" s="5">
        <f>J20*G20</f>
        <v>222.68700000000001</v>
      </c>
      <c r="L20" s="20">
        <f>J20+H20</f>
        <v>165.23999999999998</v>
      </c>
      <c r="M20" s="43">
        <v>0.1</v>
      </c>
      <c r="N20" s="6">
        <f>ROUND((K20+I20)*(1+M20),2)</f>
        <v>2475.63</v>
      </c>
    </row>
    <row r="21" spans="1:22" ht="12.95" customHeight="1" outlineLevel="1" x14ac:dyDescent="0.25">
      <c r="A21" s="36" t="s">
        <v>77</v>
      </c>
      <c r="B21" s="40" t="s">
        <v>132</v>
      </c>
      <c r="C21" s="62">
        <v>92761</v>
      </c>
      <c r="D21" s="52">
        <v>44228</v>
      </c>
      <c r="E21" s="3" t="s">
        <v>112</v>
      </c>
      <c r="F21" s="4" t="s">
        <v>30</v>
      </c>
      <c r="G21" s="3">
        <v>324.48</v>
      </c>
      <c r="H21" s="5">
        <v>13.06</v>
      </c>
      <c r="I21" s="5">
        <f>G21*H21</f>
        <v>4237.7088000000003</v>
      </c>
      <c r="J21" s="5">
        <v>1.62</v>
      </c>
      <c r="K21" s="5">
        <f>J21*G21</f>
        <v>525.65760000000012</v>
      </c>
      <c r="L21" s="20">
        <f t="shared" ref="L21:L22" si="4">J21+H21</f>
        <v>14.68</v>
      </c>
      <c r="M21" s="43">
        <v>0.1</v>
      </c>
      <c r="N21" s="6">
        <f t="shared" ref="N21:N22" si="5">ROUND((K21+I21)*(1+M21),2)</f>
        <v>5239.7</v>
      </c>
    </row>
    <row r="22" spans="1:22" ht="12.95" customHeight="1" outlineLevel="1" x14ac:dyDescent="0.25">
      <c r="A22" s="36" t="s">
        <v>78</v>
      </c>
      <c r="B22" s="40" t="s">
        <v>132</v>
      </c>
      <c r="C22" s="62">
        <v>94965</v>
      </c>
      <c r="D22" s="52">
        <v>44228</v>
      </c>
      <c r="E22" s="3" t="s">
        <v>22</v>
      </c>
      <c r="F22" s="4" t="s">
        <v>27</v>
      </c>
      <c r="G22" s="3">
        <v>6.76</v>
      </c>
      <c r="H22" s="5">
        <v>319.98</v>
      </c>
      <c r="I22" s="5">
        <f>G22*H22</f>
        <v>2163.0648000000001</v>
      </c>
      <c r="J22" s="5">
        <v>55.02</v>
      </c>
      <c r="K22" s="5">
        <f>J22*G22</f>
        <v>371.93520000000001</v>
      </c>
      <c r="L22" s="20">
        <f t="shared" si="4"/>
        <v>375</v>
      </c>
      <c r="M22" s="43">
        <v>0.1</v>
      </c>
      <c r="N22" s="6">
        <f t="shared" si="5"/>
        <v>2788.5</v>
      </c>
    </row>
    <row r="23" spans="1:22" s="29" customFormat="1" ht="12.95" customHeight="1" outlineLevel="1" x14ac:dyDescent="0.25">
      <c r="A23" s="26"/>
      <c r="B23" s="42"/>
      <c r="C23" s="56"/>
      <c r="D23" s="42"/>
      <c r="E23" s="27"/>
      <c r="F23" s="28"/>
      <c r="G23" s="27"/>
      <c r="H23" s="11"/>
      <c r="I23" s="11"/>
      <c r="J23" s="11"/>
      <c r="K23" s="11"/>
      <c r="L23" s="11"/>
      <c r="M23" s="44"/>
      <c r="N23" s="6"/>
    </row>
    <row r="24" spans="1:22" ht="12.95" customHeight="1" x14ac:dyDescent="0.25">
      <c r="A24" s="48">
        <v>4</v>
      </c>
      <c r="B24" s="98" t="s">
        <v>35</v>
      </c>
      <c r="C24" s="99"/>
      <c r="D24" s="99"/>
      <c r="E24" s="99"/>
      <c r="F24" s="99"/>
      <c r="G24" s="99"/>
      <c r="H24" s="99"/>
      <c r="I24" s="99"/>
      <c r="J24" s="99"/>
      <c r="K24" s="100"/>
      <c r="L24" s="49" t="s">
        <v>95</v>
      </c>
      <c r="M24" s="50"/>
      <c r="N24" s="51">
        <f>SUM(N25:N30)</f>
        <v>8884.5300000000007</v>
      </c>
    </row>
    <row r="25" spans="1:22" ht="12.95" customHeight="1" outlineLevel="1" x14ac:dyDescent="0.25">
      <c r="A25" s="13" t="s">
        <v>3</v>
      </c>
      <c r="B25" s="38"/>
      <c r="C25" s="55"/>
      <c r="D25" s="38"/>
      <c r="E25" s="93" t="s">
        <v>36</v>
      </c>
      <c r="F25" s="94"/>
      <c r="G25" s="94"/>
      <c r="H25" s="94"/>
      <c r="I25" s="94"/>
      <c r="J25" s="94"/>
      <c r="K25" s="95"/>
      <c r="L25" s="35"/>
      <c r="M25" s="45"/>
      <c r="N25" s="6"/>
    </row>
    <row r="26" spans="1:22" ht="12.95" customHeight="1" outlineLevel="1" x14ac:dyDescent="0.25">
      <c r="A26" s="36" t="s">
        <v>23</v>
      </c>
      <c r="B26" s="40" t="s">
        <v>132</v>
      </c>
      <c r="C26" s="62">
        <v>87623</v>
      </c>
      <c r="D26" s="52">
        <v>44228</v>
      </c>
      <c r="E26" s="3" t="s">
        <v>37</v>
      </c>
      <c r="F26" s="4" t="s">
        <v>1</v>
      </c>
      <c r="G26" s="3">
        <v>37.049999999999997</v>
      </c>
      <c r="H26" s="5">
        <v>42.5</v>
      </c>
      <c r="I26" s="5">
        <f>G26*H26</f>
        <v>1574.6249999999998</v>
      </c>
      <c r="J26" s="5">
        <v>8.77</v>
      </c>
      <c r="K26" s="5">
        <f>J26*G26</f>
        <v>324.92849999999999</v>
      </c>
      <c r="L26" s="20">
        <f>J26+H26</f>
        <v>51.269999999999996</v>
      </c>
      <c r="M26" s="43">
        <v>0.1</v>
      </c>
      <c r="N26" s="6">
        <f>ROUND((K26+I26)*(1+M26),2)</f>
        <v>2089.5100000000002</v>
      </c>
    </row>
    <row r="27" spans="1:22" ht="12.95" customHeight="1" outlineLevel="1" x14ac:dyDescent="0.25">
      <c r="A27" s="36" t="s">
        <v>24</v>
      </c>
      <c r="B27" s="40" t="s">
        <v>132</v>
      </c>
      <c r="C27" s="62">
        <v>87262</v>
      </c>
      <c r="D27" s="52">
        <v>44228</v>
      </c>
      <c r="E27" s="3" t="s">
        <v>178</v>
      </c>
      <c r="F27" s="4" t="s">
        <v>1</v>
      </c>
      <c r="G27" s="3">
        <v>37.049999999999997</v>
      </c>
      <c r="H27" s="5">
        <v>98.6</v>
      </c>
      <c r="I27" s="5">
        <f>G27*H27</f>
        <v>3653.1299999999997</v>
      </c>
      <c r="J27" s="5">
        <v>14.87</v>
      </c>
      <c r="K27" s="5">
        <f>J27*G27</f>
        <v>550.93349999999998</v>
      </c>
      <c r="L27" s="20">
        <f t="shared" ref="L27:L30" si="6">J27+H27</f>
        <v>113.47</v>
      </c>
      <c r="M27" s="43">
        <v>0.1</v>
      </c>
      <c r="N27" s="6">
        <f t="shared" ref="N27:N30" si="7">ROUND((K27+I27)*(1+M27),2)</f>
        <v>4624.47</v>
      </c>
    </row>
    <row r="28" spans="1:22" ht="12.95" customHeight="1" outlineLevel="1" x14ac:dyDescent="0.25">
      <c r="A28" s="36" t="s">
        <v>79</v>
      </c>
      <c r="B28" s="40" t="s">
        <v>132</v>
      </c>
      <c r="C28" s="62">
        <v>88650</v>
      </c>
      <c r="D28" s="52">
        <v>44228</v>
      </c>
      <c r="E28" s="3" t="s">
        <v>179</v>
      </c>
      <c r="F28" s="4" t="s">
        <v>2</v>
      </c>
      <c r="G28" s="3">
        <v>70</v>
      </c>
      <c r="H28" s="5">
        <v>9.99</v>
      </c>
      <c r="I28" s="5">
        <f>G28*H28</f>
        <v>699.30000000000007</v>
      </c>
      <c r="J28" s="5">
        <v>1.78</v>
      </c>
      <c r="K28" s="5">
        <f>J28*G28</f>
        <v>124.60000000000001</v>
      </c>
      <c r="L28" s="20">
        <f t="shared" si="6"/>
        <v>11.77</v>
      </c>
      <c r="M28" s="43">
        <v>0.1</v>
      </c>
      <c r="N28" s="6">
        <f t="shared" si="7"/>
        <v>906.29</v>
      </c>
    </row>
    <row r="29" spans="1:22" ht="12.95" customHeight="1" outlineLevel="1" x14ac:dyDescent="0.25">
      <c r="A29" s="13" t="s">
        <v>4</v>
      </c>
      <c r="B29" s="40"/>
      <c r="C29" s="55"/>
      <c r="D29" s="52"/>
      <c r="E29" s="93" t="s">
        <v>38</v>
      </c>
      <c r="F29" s="94"/>
      <c r="G29" s="94"/>
      <c r="H29" s="94"/>
      <c r="I29" s="94"/>
      <c r="J29" s="94"/>
      <c r="K29" s="95"/>
      <c r="L29" s="20"/>
      <c r="M29" s="43"/>
      <c r="N29" s="6"/>
    </row>
    <row r="30" spans="1:22" s="87" customFormat="1" ht="12.95" customHeight="1" outlineLevel="1" x14ac:dyDescent="0.25">
      <c r="A30" s="75" t="s">
        <v>25</v>
      </c>
      <c r="B30" s="76" t="s">
        <v>132</v>
      </c>
      <c r="C30" s="90">
        <v>84088</v>
      </c>
      <c r="D30" s="78">
        <v>43191</v>
      </c>
      <c r="E30" s="81" t="s">
        <v>114</v>
      </c>
      <c r="F30" s="80" t="s">
        <v>2</v>
      </c>
      <c r="G30" s="81">
        <v>10.5</v>
      </c>
      <c r="H30" s="82">
        <v>93.51</v>
      </c>
      <c r="I30" s="82">
        <f>G30*H30</f>
        <v>981.85500000000002</v>
      </c>
      <c r="J30" s="82">
        <v>15.95</v>
      </c>
      <c r="K30" s="82">
        <f>J30*G30</f>
        <v>167.47499999999999</v>
      </c>
      <c r="L30" s="83">
        <f t="shared" si="6"/>
        <v>109.46000000000001</v>
      </c>
      <c r="M30" s="84">
        <v>0.1</v>
      </c>
      <c r="N30" s="85">
        <f t="shared" si="7"/>
        <v>1264.26</v>
      </c>
      <c r="P30" s="76" t="s">
        <v>132</v>
      </c>
      <c r="Q30" s="90">
        <v>84088</v>
      </c>
      <c r="R30" s="78">
        <v>43191</v>
      </c>
      <c r="S30" s="82">
        <v>79.52</v>
      </c>
      <c r="T30" s="82">
        <v>13.56</v>
      </c>
      <c r="U30" s="86">
        <f>S30*$T$6</f>
        <v>93.506772800000007</v>
      </c>
      <c r="V30" s="86">
        <f>T30*$T$6</f>
        <v>15.945068400000002</v>
      </c>
    </row>
    <row r="31" spans="1:22" ht="12.95" customHeight="1" outlineLevel="1" x14ac:dyDescent="0.25">
      <c r="A31" s="36"/>
      <c r="B31" s="41"/>
      <c r="C31" s="54"/>
      <c r="D31" s="41"/>
      <c r="E31" s="24"/>
      <c r="F31" s="10"/>
      <c r="G31" s="9"/>
      <c r="H31" s="11"/>
      <c r="I31" s="11"/>
      <c r="J31" s="11"/>
      <c r="K31" s="25"/>
      <c r="L31" s="11"/>
      <c r="M31" s="44"/>
      <c r="N31" s="6"/>
    </row>
    <row r="32" spans="1:22" ht="12.95" customHeight="1" x14ac:dyDescent="0.25">
      <c r="A32" s="48">
        <v>5</v>
      </c>
      <c r="B32" s="98" t="s">
        <v>32</v>
      </c>
      <c r="C32" s="99"/>
      <c r="D32" s="99"/>
      <c r="E32" s="99"/>
      <c r="F32" s="99"/>
      <c r="G32" s="99"/>
      <c r="H32" s="99"/>
      <c r="I32" s="99"/>
      <c r="J32" s="99"/>
      <c r="K32" s="100"/>
      <c r="L32" s="49" t="s">
        <v>95</v>
      </c>
      <c r="M32" s="50"/>
      <c r="N32" s="51">
        <f>SUM(N33:N34)</f>
        <v>7336.23</v>
      </c>
    </row>
    <row r="33" spans="1:14" ht="12.95" customHeight="1" outlineLevel="1" x14ac:dyDescent="0.25">
      <c r="A33" s="13" t="s">
        <v>5</v>
      </c>
      <c r="B33" s="38"/>
      <c r="C33" s="55"/>
      <c r="D33" s="38"/>
      <c r="E33" s="17" t="s">
        <v>33</v>
      </c>
      <c r="F33" s="18"/>
      <c r="G33" s="18"/>
      <c r="H33" s="18"/>
      <c r="I33" s="18"/>
      <c r="J33" s="18"/>
      <c r="K33" s="19"/>
      <c r="L33" s="18"/>
      <c r="M33" s="46"/>
      <c r="N33" s="6"/>
    </row>
    <row r="34" spans="1:14" ht="12.95" customHeight="1" outlineLevel="1" x14ac:dyDescent="0.25">
      <c r="A34" s="36" t="s">
        <v>34</v>
      </c>
      <c r="B34" s="40" t="s">
        <v>132</v>
      </c>
      <c r="C34" s="62">
        <v>87521</v>
      </c>
      <c r="D34" s="52">
        <v>44228</v>
      </c>
      <c r="E34" s="3" t="s">
        <v>116</v>
      </c>
      <c r="F34" s="4" t="s">
        <v>1</v>
      </c>
      <c r="G34" s="21">
        <v>94.6</v>
      </c>
      <c r="H34" s="5">
        <v>39.25</v>
      </c>
      <c r="I34" s="5">
        <f>G34*H34</f>
        <v>3713.0499999999997</v>
      </c>
      <c r="J34" s="5">
        <v>31.25</v>
      </c>
      <c r="K34" s="5">
        <f>J34*G34</f>
        <v>2956.25</v>
      </c>
      <c r="L34" s="20">
        <f>J34+H34</f>
        <v>70.5</v>
      </c>
      <c r="M34" s="43">
        <v>0.1</v>
      </c>
      <c r="N34" s="6">
        <f>ROUND((K34+I34)*(1+M34),2)</f>
        <v>7336.23</v>
      </c>
    </row>
    <row r="35" spans="1:14" s="8" customFormat="1" ht="12.95" customHeight="1" outlineLevel="1" x14ac:dyDescent="0.25">
      <c r="A35" s="12"/>
      <c r="B35" s="41"/>
      <c r="C35" s="54"/>
      <c r="D35" s="41"/>
      <c r="E35" s="9"/>
      <c r="F35" s="10"/>
      <c r="G35" s="9"/>
      <c r="H35" s="11"/>
      <c r="I35" s="11"/>
      <c r="J35" s="11"/>
      <c r="K35" s="11"/>
      <c r="L35" s="11"/>
      <c r="M35" s="44"/>
      <c r="N35" s="6"/>
    </row>
    <row r="36" spans="1:14" ht="12.95" customHeight="1" x14ac:dyDescent="0.25">
      <c r="A36" s="48">
        <v>6</v>
      </c>
      <c r="B36" s="98" t="s">
        <v>39</v>
      </c>
      <c r="C36" s="99"/>
      <c r="D36" s="99"/>
      <c r="E36" s="99"/>
      <c r="F36" s="99"/>
      <c r="G36" s="99"/>
      <c r="H36" s="99"/>
      <c r="I36" s="99"/>
      <c r="J36" s="99"/>
      <c r="K36" s="100"/>
      <c r="L36" s="49" t="s">
        <v>95</v>
      </c>
      <c r="M36" s="50"/>
      <c r="N36" s="51">
        <f>SUM(N37:N39)</f>
        <v>13624.96</v>
      </c>
    </row>
    <row r="37" spans="1:14" ht="12.95" customHeight="1" outlineLevel="1" x14ac:dyDescent="0.25">
      <c r="A37" s="36" t="s">
        <v>6</v>
      </c>
      <c r="B37" s="40" t="s">
        <v>132</v>
      </c>
      <c r="C37" s="62">
        <v>87905</v>
      </c>
      <c r="D37" s="52">
        <v>44228</v>
      </c>
      <c r="E37" s="3" t="s">
        <v>40</v>
      </c>
      <c r="F37" s="4" t="s">
        <v>1</v>
      </c>
      <c r="G37" s="16">
        <v>240.25</v>
      </c>
      <c r="H37" s="5">
        <v>2.56</v>
      </c>
      <c r="I37" s="5">
        <f t="shared" ref="I37:I39" si="8">G37*H37</f>
        <v>615.04</v>
      </c>
      <c r="J37" s="5">
        <v>4.8</v>
      </c>
      <c r="K37" s="5">
        <f t="shared" ref="K37:K39" si="9">J37*G37</f>
        <v>1153.2</v>
      </c>
      <c r="L37" s="20">
        <f>J37+H37</f>
        <v>7.3599999999999994</v>
      </c>
      <c r="M37" s="43">
        <v>0.1</v>
      </c>
      <c r="N37" s="6">
        <f>ROUND((K37+I37)*(1+M37),2)</f>
        <v>1945.06</v>
      </c>
    </row>
    <row r="38" spans="1:14" ht="12.95" customHeight="1" outlineLevel="1" x14ac:dyDescent="0.25">
      <c r="A38" s="37" t="s">
        <v>80</v>
      </c>
      <c r="B38" s="40" t="s">
        <v>132</v>
      </c>
      <c r="C38" s="62">
        <v>87529</v>
      </c>
      <c r="D38" s="52">
        <v>44228</v>
      </c>
      <c r="E38" s="3" t="s">
        <v>41</v>
      </c>
      <c r="F38" s="4" t="s">
        <v>1</v>
      </c>
      <c r="G38" s="16">
        <v>240.25</v>
      </c>
      <c r="H38" s="5">
        <v>14.9</v>
      </c>
      <c r="I38" s="5">
        <f t="shared" si="8"/>
        <v>3579.7249999999999</v>
      </c>
      <c r="J38" s="5">
        <v>12.86</v>
      </c>
      <c r="K38" s="5">
        <f t="shared" si="9"/>
        <v>3089.6149999999998</v>
      </c>
      <c r="L38" s="20">
        <f t="shared" ref="L38:L39" si="10">J38+H38</f>
        <v>27.759999999999998</v>
      </c>
      <c r="M38" s="43">
        <v>0.1</v>
      </c>
      <c r="N38" s="6">
        <f t="shared" ref="N38:N39" si="11">ROUND((K38+I38)*(1+M38),2)</f>
        <v>7336.27</v>
      </c>
    </row>
    <row r="39" spans="1:14" ht="12.95" customHeight="1" outlineLevel="1" x14ac:dyDescent="0.25">
      <c r="A39" s="37" t="s">
        <v>173</v>
      </c>
      <c r="B39" s="40" t="s">
        <v>132</v>
      </c>
      <c r="C39" s="62">
        <v>87262</v>
      </c>
      <c r="D39" s="52">
        <v>44228</v>
      </c>
      <c r="E39" s="3" t="s">
        <v>174</v>
      </c>
      <c r="F39" s="4" t="s">
        <v>1</v>
      </c>
      <c r="G39" s="3">
        <v>34.799999999999997</v>
      </c>
      <c r="H39" s="5">
        <v>98.6</v>
      </c>
      <c r="I39" s="5">
        <f t="shared" si="8"/>
        <v>3431.2799999999997</v>
      </c>
      <c r="J39" s="5">
        <v>14.87</v>
      </c>
      <c r="K39" s="5">
        <f t="shared" si="9"/>
        <v>517.47599999999989</v>
      </c>
      <c r="L39" s="20">
        <f t="shared" si="10"/>
        <v>113.47</v>
      </c>
      <c r="M39" s="43">
        <v>0.1</v>
      </c>
      <c r="N39" s="6">
        <f t="shared" si="11"/>
        <v>4343.63</v>
      </c>
    </row>
    <row r="40" spans="1:14" s="8" customFormat="1" ht="12.95" customHeight="1" outlineLevel="1" x14ac:dyDescent="0.25">
      <c r="A40" s="12"/>
      <c r="B40" s="41"/>
      <c r="C40" s="54"/>
      <c r="D40" s="41"/>
      <c r="E40" s="9"/>
      <c r="F40" s="10"/>
      <c r="G40" s="9"/>
      <c r="H40" s="11"/>
      <c r="I40" s="11"/>
      <c r="J40" s="11"/>
      <c r="K40" s="11"/>
      <c r="L40" s="11"/>
      <c r="M40" s="44"/>
      <c r="N40" s="6"/>
    </row>
    <row r="41" spans="1:14" ht="12.95" customHeight="1" x14ac:dyDescent="0.25">
      <c r="A41" s="48">
        <v>7</v>
      </c>
      <c r="B41" s="98" t="s">
        <v>42</v>
      </c>
      <c r="C41" s="99"/>
      <c r="D41" s="99"/>
      <c r="E41" s="99"/>
      <c r="F41" s="99"/>
      <c r="G41" s="99"/>
      <c r="H41" s="99"/>
      <c r="I41" s="99"/>
      <c r="J41" s="99"/>
      <c r="K41" s="100"/>
      <c r="L41" s="49" t="s">
        <v>95</v>
      </c>
      <c r="M41" s="50"/>
      <c r="N41" s="51">
        <f>SUM(N42:N51)</f>
        <v>7414.0000000000009</v>
      </c>
    </row>
    <row r="42" spans="1:14" s="23" customFormat="1" ht="12.95" customHeight="1" outlineLevel="1" x14ac:dyDescent="0.25">
      <c r="A42" s="13" t="s">
        <v>7</v>
      </c>
      <c r="B42" s="38"/>
      <c r="C42" s="55"/>
      <c r="D42" s="38"/>
      <c r="E42" s="93" t="s">
        <v>43</v>
      </c>
      <c r="F42" s="94"/>
      <c r="G42" s="94"/>
      <c r="H42" s="94"/>
      <c r="I42" s="94"/>
      <c r="J42" s="94"/>
      <c r="K42" s="95"/>
      <c r="L42" s="35"/>
      <c r="M42" s="45"/>
      <c r="N42" s="6"/>
    </row>
    <row r="43" spans="1:14" s="23" customFormat="1" ht="12.95" customHeight="1" outlineLevel="1" x14ac:dyDescent="0.25">
      <c r="A43" s="22" t="s">
        <v>60</v>
      </c>
      <c r="B43" s="40" t="s">
        <v>132</v>
      </c>
      <c r="C43" s="63">
        <v>91338</v>
      </c>
      <c r="D43" s="52">
        <v>44228</v>
      </c>
      <c r="E43" s="16" t="s">
        <v>171</v>
      </c>
      <c r="F43" s="15" t="s">
        <v>0</v>
      </c>
      <c r="G43" s="16">
        <v>1</v>
      </c>
      <c r="H43" s="5">
        <v>724.82</v>
      </c>
      <c r="I43" s="5">
        <f>G43*H43</f>
        <v>724.82</v>
      </c>
      <c r="J43" s="5">
        <v>8.11</v>
      </c>
      <c r="K43" s="5">
        <f>J43*G43</f>
        <v>8.11</v>
      </c>
      <c r="L43" s="20">
        <f>J43+H43</f>
        <v>732.93000000000006</v>
      </c>
      <c r="M43" s="43">
        <v>0.1</v>
      </c>
      <c r="N43" s="6">
        <f>ROUND((K43+I43)*(1+M43),2)</f>
        <v>806.22</v>
      </c>
    </row>
    <row r="44" spans="1:14" s="23" customFormat="1" ht="12.95" customHeight="1" outlineLevel="1" x14ac:dyDescent="0.25">
      <c r="A44" s="13" t="s">
        <v>8</v>
      </c>
      <c r="B44" s="38"/>
      <c r="C44" s="55"/>
      <c r="D44" s="38"/>
      <c r="E44" s="93" t="s">
        <v>44</v>
      </c>
      <c r="F44" s="94"/>
      <c r="G44" s="94"/>
      <c r="H44" s="94"/>
      <c r="I44" s="94"/>
      <c r="J44" s="94"/>
      <c r="K44" s="95"/>
      <c r="L44" s="20"/>
      <c r="M44" s="43"/>
      <c r="N44" s="6"/>
    </row>
    <row r="45" spans="1:14" s="23" customFormat="1" ht="12.95" customHeight="1" outlineLevel="1" x14ac:dyDescent="0.25">
      <c r="A45" s="22" t="s">
        <v>61</v>
      </c>
      <c r="B45" s="40" t="s">
        <v>132</v>
      </c>
      <c r="C45" s="63">
        <v>102181</v>
      </c>
      <c r="D45" s="52">
        <v>44228</v>
      </c>
      <c r="E45" s="16" t="s">
        <v>172</v>
      </c>
      <c r="F45" s="4" t="s">
        <v>1</v>
      </c>
      <c r="G45" s="16">
        <v>7.2</v>
      </c>
      <c r="H45" s="5">
        <v>237.83</v>
      </c>
      <c r="I45" s="5">
        <f>G45*H45</f>
        <v>1712.3760000000002</v>
      </c>
      <c r="J45" s="5">
        <v>39.76</v>
      </c>
      <c r="K45" s="5">
        <f>J45*G45</f>
        <v>286.27199999999999</v>
      </c>
      <c r="L45" s="20">
        <f t="shared" ref="L45:L51" si="12">J45+H45</f>
        <v>277.59000000000003</v>
      </c>
      <c r="M45" s="43">
        <v>0.1</v>
      </c>
      <c r="N45" s="6">
        <f t="shared" ref="N45:N51" si="13">ROUND((K45+I45)*(1+M45),2)</f>
        <v>2198.5100000000002</v>
      </c>
    </row>
    <row r="46" spans="1:14" s="23" customFormat="1" ht="12.95" customHeight="1" outlineLevel="1" x14ac:dyDescent="0.25">
      <c r="A46" s="22" t="s">
        <v>118</v>
      </c>
      <c r="B46" s="40" t="s">
        <v>132</v>
      </c>
      <c r="C46" s="63">
        <v>102181</v>
      </c>
      <c r="D46" s="52">
        <v>44228</v>
      </c>
      <c r="E46" s="16" t="s">
        <v>119</v>
      </c>
      <c r="F46" s="4" t="s">
        <v>1</v>
      </c>
      <c r="G46" s="16">
        <v>1.8</v>
      </c>
      <c r="H46" s="5">
        <v>237.83</v>
      </c>
      <c r="I46" s="5">
        <f>G46*H46</f>
        <v>428.09400000000005</v>
      </c>
      <c r="J46" s="5">
        <v>39.76</v>
      </c>
      <c r="K46" s="5">
        <f>J46*G46</f>
        <v>71.567999999999998</v>
      </c>
      <c r="L46" s="20">
        <f t="shared" si="12"/>
        <v>277.59000000000003</v>
      </c>
      <c r="M46" s="43">
        <v>0.1</v>
      </c>
      <c r="N46" s="6">
        <f t="shared" si="13"/>
        <v>549.63</v>
      </c>
    </row>
    <row r="47" spans="1:14" s="23" customFormat="1" ht="12.95" customHeight="1" outlineLevel="1" x14ac:dyDescent="0.25">
      <c r="A47" s="13" t="s">
        <v>9</v>
      </c>
      <c r="B47" s="38"/>
      <c r="C47" s="55"/>
      <c r="D47" s="38"/>
      <c r="E47" s="93" t="s">
        <v>45</v>
      </c>
      <c r="F47" s="94"/>
      <c r="G47" s="94"/>
      <c r="H47" s="94"/>
      <c r="I47" s="94"/>
      <c r="J47" s="94"/>
      <c r="K47" s="95"/>
      <c r="L47" s="20"/>
      <c r="M47" s="43"/>
      <c r="N47" s="6"/>
    </row>
    <row r="48" spans="1:14" s="23" customFormat="1" ht="12.95" customHeight="1" outlineLevel="1" x14ac:dyDescent="0.25">
      <c r="A48" s="22" t="s">
        <v>62</v>
      </c>
      <c r="B48" s="40" t="s">
        <v>132</v>
      </c>
      <c r="C48" s="63">
        <v>102181</v>
      </c>
      <c r="D48" s="52">
        <v>44228</v>
      </c>
      <c r="E48" s="16" t="s">
        <v>46</v>
      </c>
      <c r="F48" s="4" t="s">
        <v>1</v>
      </c>
      <c r="G48" s="16">
        <v>0.72</v>
      </c>
      <c r="H48" s="5">
        <v>237.83</v>
      </c>
      <c r="I48" s="5">
        <f>G48*H48</f>
        <v>171.23760000000001</v>
      </c>
      <c r="J48" s="5">
        <v>39.76</v>
      </c>
      <c r="K48" s="5">
        <f>J48*G48</f>
        <v>28.627199999999998</v>
      </c>
      <c r="L48" s="20">
        <f t="shared" si="12"/>
        <v>277.59000000000003</v>
      </c>
      <c r="M48" s="43">
        <v>0.1</v>
      </c>
      <c r="N48" s="6">
        <f t="shared" si="13"/>
        <v>219.85</v>
      </c>
    </row>
    <row r="49" spans="1:22" s="23" customFormat="1" ht="12.95" customHeight="1" outlineLevel="1" x14ac:dyDescent="0.25">
      <c r="A49" s="13" t="s">
        <v>10</v>
      </c>
      <c r="B49" s="38"/>
      <c r="C49" s="55"/>
      <c r="D49" s="38"/>
      <c r="E49" s="93" t="s">
        <v>47</v>
      </c>
      <c r="F49" s="94"/>
      <c r="G49" s="94"/>
      <c r="H49" s="94"/>
      <c r="I49" s="94"/>
      <c r="J49" s="94"/>
      <c r="K49" s="95"/>
      <c r="L49" s="20"/>
      <c r="M49" s="43"/>
      <c r="N49" s="6"/>
    </row>
    <row r="50" spans="1:22" ht="12.95" customHeight="1" outlineLevel="1" x14ac:dyDescent="0.25">
      <c r="A50" s="36" t="s">
        <v>161</v>
      </c>
      <c r="B50" s="40" t="s">
        <v>132</v>
      </c>
      <c r="C50" s="53">
        <v>90843</v>
      </c>
      <c r="D50" s="52">
        <v>44228</v>
      </c>
      <c r="E50" s="3" t="s">
        <v>48</v>
      </c>
      <c r="F50" s="15" t="s">
        <v>0</v>
      </c>
      <c r="G50" s="3">
        <v>2</v>
      </c>
      <c r="H50" s="5">
        <v>677.62</v>
      </c>
      <c r="I50" s="5">
        <f>G50*H50</f>
        <v>1355.24</v>
      </c>
      <c r="J50" s="5">
        <v>166.6</v>
      </c>
      <c r="K50" s="5">
        <f>J50*G50</f>
        <v>333.2</v>
      </c>
      <c r="L50" s="20">
        <f t="shared" si="12"/>
        <v>844.22</v>
      </c>
      <c r="M50" s="43">
        <v>0.1</v>
      </c>
      <c r="N50" s="6">
        <f t="shared" si="13"/>
        <v>1857.28</v>
      </c>
    </row>
    <row r="51" spans="1:22" ht="12.95" customHeight="1" outlineLevel="1" x14ac:dyDescent="0.25">
      <c r="A51" s="37" t="s">
        <v>63</v>
      </c>
      <c r="B51" s="40" t="s">
        <v>132</v>
      </c>
      <c r="C51" s="62">
        <v>90842</v>
      </c>
      <c r="D51" s="52">
        <v>44228</v>
      </c>
      <c r="E51" s="3" t="s">
        <v>170</v>
      </c>
      <c r="F51" s="15" t="s">
        <v>0</v>
      </c>
      <c r="G51" s="3">
        <v>2</v>
      </c>
      <c r="H51" s="5">
        <v>651.4</v>
      </c>
      <c r="I51" s="5">
        <f>G51*H51</f>
        <v>1302.8</v>
      </c>
      <c r="J51" s="5">
        <v>158.83000000000001</v>
      </c>
      <c r="K51" s="5">
        <f>J51*G51</f>
        <v>317.66000000000003</v>
      </c>
      <c r="L51" s="20">
        <f t="shared" si="12"/>
        <v>810.23</v>
      </c>
      <c r="M51" s="43">
        <v>0.1</v>
      </c>
      <c r="N51" s="6">
        <f t="shared" si="13"/>
        <v>1782.51</v>
      </c>
    </row>
    <row r="52" spans="1:22" s="29" customFormat="1" ht="12.95" customHeight="1" outlineLevel="1" x14ac:dyDescent="0.25">
      <c r="A52" s="26"/>
      <c r="B52" s="42"/>
      <c r="C52" s="56"/>
      <c r="D52" s="42"/>
      <c r="E52" s="27"/>
      <c r="F52" s="28"/>
      <c r="G52" s="27"/>
      <c r="H52" s="11"/>
      <c r="I52" s="11"/>
      <c r="J52" s="11"/>
      <c r="K52" s="11"/>
      <c r="L52" s="11"/>
      <c r="M52" s="44"/>
      <c r="N52" s="6"/>
    </row>
    <row r="53" spans="1:22" ht="12.95" customHeight="1" x14ac:dyDescent="0.25">
      <c r="A53" s="48">
        <v>8</v>
      </c>
      <c r="B53" s="98" t="s">
        <v>176</v>
      </c>
      <c r="C53" s="99"/>
      <c r="D53" s="99"/>
      <c r="E53" s="99"/>
      <c r="F53" s="99"/>
      <c r="G53" s="99"/>
      <c r="H53" s="99"/>
      <c r="I53" s="99"/>
      <c r="J53" s="99"/>
      <c r="K53" s="100"/>
      <c r="L53" s="49" t="s">
        <v>95</v>
      </c>
      <c r="M53" s="50"/>
      <c r="N53" s="51">
        <f>SUM(N54:N65)</f>
        <v>3744.27</v>
      </c>
    </row>
    <row r="54" spans="1:22" s="23" customFormat="1" ht="12.95" customHeight="1" outlineLevel="1" x14ac:dyDescent="0.25">
      <c r="A54" s="13" t="s">
        <v>81</v>
      </c>
      <c r="B54" s="38"/>
      <c r="C54" s="55"/>
      <c r="D54" s="38"/>
      <c r="E54" s="93" t="s">
        <v>49</v>
      </c>
      <c r="F54" s="94"/>
      <c r="G54" s="94"/>
      <c r="H54" s="94"/>
      <c r="I54" s="94"/>
      <c r="J54" s="94"/>
      <c r="K54" s="95"/>
      <c r="L54" s="35"/>
      <c r="M54" s="45"/>
      <c r="N54" s="6"/>
    </row>
    <row r="55" spans="1:22" s="23" customFormat="1" ht="12.95" customHeight="1" outlineLevel="1" x14ac:dyDescent="0.25">
      <c r="A55" s="22" t="s">
        <v>82</v>
      </c>
      <c r="B55" s="40" t="s">
        <v>132</v>
      </c>
      <c r="C55" s="63">
        <v>91835</v>
      </c>
      <c r="D55" s="52">
        <v>44228</v>
      </c>
      <c r="E55" s="16" t="s">
        <v>163</v>
      </c>
      <c r="F55" s="15" t="s">
        <v>2</v>
      </c>
      <c r="G55" s="16">
        <v>40</v>
      </c>
      <c r="H55" s="5">
        <v>5.03</v>
      </c>
      <c r="I55" s="5">
        <f>G55*H55</f>
        <v>201.20000000000002</v>
      </c>
      <c r="J55" s="5">
        <v>3.44</v>
      </c>
      <c r="K55" s="5">
        <f>J55*G55</f>
        <v>137.6</v>
      </c>
      <c r="L55" s="20">
        <f>J55+H55</f>
        <v>8.4700000000000006</v>
      </c>
      <c r="M55" s="43">
        <v>0.1</v>
      </c>
      <c r="N55" s="6">
        <f>ROUND((K55+I55)*(1+M55),2)</f>
        <v>372.68</v>
      </c>
    </row>
    <row r="56" spans="1:22" s="23" customFormat="1" ht="12.95" customHeight="1" outlineLevel="1" x14ac:dyDescent="0.25">
      <c r="A56" s="22" t="s">
        <v>83</v>
      </c>
      <c r="B56" s="40" t="s">
        <v>132</v>
      </c>
      <c r="C56" s="63">
        <v>91855</v>
      </c>
      <c r="D56" s="52">
        <v>44228</v>
      </c>
      <c r="E56" s="16" t="s">
        <v>69</v>
      </c>
      <c r="F56" s="15" t="s">
        <v>2</v>
      </c>
      <c r="G56" s="16">
        <v>45</v>
      </c>
      <c r="H56" s="5">
        <v>4.5999999999999996</v>
      </c>
      <c r="I56" s="5">
        <f>G56*H56</f>
        <v>206.99999999999997</v>
      </c>
      <c r="J56" s="5">
        <v>4.5</v>
      </c>
      <c r="K56" s="5">
        <f>J56*G56</f>
        <v>202.5</v>
      </c>
      <c r="L56" s="20">
        <f t="shared" ref="L56:L62" si="14">J56+H56</f>
        <v>9.1</v>
      </c>
      <c r="M56" s="43">
        <v>0.1</v>
      </c>
      <c r="N56" s="6">
        <f t="shared" ref="N56:N65" si="15">ROUND((K56+I56)*(1+M56),2)</f>
        <v>450.45</v>
      </c>
    </row>
    <row r="57" spans="1:22" s="23" customFormat="1" ht="12.95" customHeight="1" outlineLevel="1" x14ac:dyDescent="0.25">
      <c r="A57" s="22" t="s">
        <v>84</v>
      </c>
      <c r="B57" s="40" t="s">
        <v>132</v>
      </c>
      <c r="C57" s="63">
        <v>100804</v>
      </c>
      <c r="D57" s="52">
        <v>44228</v>
      </c>
      <c r="E57" s="16" t="s">
        <v>177</v>
      </c>
      <c r="F57" s="15" t="s">
        <v>2</v>
      </c>
      <c r="G57" s="16">
        <v>8</v>
      </c>
      <c r="H57" s="5">
        <v>25.9</v>
      </c>
      <c r="I57" s="5">
        <f>G57*H57</f>
        <v>207.2</v>
      </c>
      <c r="J57" s="5">
        <v>4.7</v>
      </c>
      <c r="K57" s="5">
        <f>J57*G57</f>
        <v>37.6</v>
      </c>
      <c r="L57" s="20">
        <f t="shared" ref="L57" si="16">J57+H57</f>
        <v>30.599999999999998</v>
      </c>
      <c r="M57" s="43">
        <v>0.1</v>
      </c>
      <c r="N57" s="6">
        <f t="shared" si="15"/>
        <v>269.27999999999997</v>
      </c>
    </row>
    <row r="58" spans="1:22" s="23" customFormat="1" ht="12.95" customHeight="1" outlineLevel="1" x14ac:dyDescent="0.25">
      <c r="A58" s="13" t="s">
        <v>85</v>
      </c>
      <c r="B58" s="38"/>
      <c r="C58" s="55"/>
      <c r="D58" s="38"/>
      <c r="E58" s="93" t="s">
        <v>50</v>
      </c>
      <c r="F58" s="94"/>
      <c r="G58" s="94"/>
      <c r="H58" s="94"/>
      <c r="I58" s="94"/>
      <c r="J58" s="94"/>
      <c r="K58" s="95"/>
      <c r="L58" s="20"/>
      <c r="M58" s="43"/>
      <c r="N58" s="6"/>
    </row>
    <row r="59" spans="1:22" s="34" customFormat="1" ht="12.95" customHeight="1" outlineLevel="1" x14ac:dyDescent="0.25">
      <c r="A59" s="31" t="s">
        <v>86</v>
      </c>
      <c r="B59" s="40" t="s">
        <v>132</v>
      </c>
      <c r="C59" s="66">
        <v>97589</v>
      </c>
      <c r="D59" s="52">
        <v>44228</v>
      </c>
      <c r="E59" s="30" t="s">
        <v>158</v>
      </c>
      <c r="F59" s="32" t="s">
        <v>0</v>
      </c>
      <c r="G59" s="30">
        <v>13</v>
      </c>
      <c r="H59" s="33">
        <v>26.08</v>
      </c>
      <c r="I59" s="33">
        <f>G59*H59</f>
        <v>339.03999999999996</v>
      </c>
      <c r="J59" s="33">
        <v>12.65</v>
      </c>
      <c r="K59" s="33">
        <f>J59*G59</f>
        <v>164.45000000000002</v>
      </c>
      <c r="L59" s="20">
        <f t="shared" si="14"/>
        <v>38.729999999999997</v>
      </c>
      <c r="M59" s="43">
        <v>0.1</v>
      </c>
      <c r="N59" s="6">
        <f t="shared" si="15"/>
        <v>553.84</v>
      </c>
    </row>
    <row r="60" spans="1:22" s="87" customFormat="1" ht="12.95" customHeight="1" outlineLevel="1" x14ac:dyDescent="0.25">
      <c r="A60" s="75" t="s">
        <v>87</v>
      </c>
      <c r="B60" s="76" t="s">
        <v>132</v>
      </c>
      <c r="C60" s="88" t="s">
        <v>157</v>
      </c>
      <c r="D60" s="78">
        <v>43191</v>
      </c>
      <c r="E60" s="81" t="s">
        <v>12</v>
      </c>
      <c r="F60" s="89" t="s">
        <v>0</v>
      </c>
      <c r="G60" s="81">
        <v>1</v>
      </c>
      <c r="H60" s="82">
        <v>46.18</v>
      </c>
      <c r="I60" s="82">
        <f>G60*H60</f>
        <v>46.18</v>
      </c>
      <c r="J60" s="82">
        <v>36.17</v>
      </c>
      <c r="K60" s="82">
        <f>J60*G60</f>
        <v>36.17</v>
      </c>
      <c r="L60" s="83">
        <f t="shared" si="14"/>
        <v>82.35</v>
      </c>
      <c r="M60" s="84">
        <v>0.1</v>
      </c>
      <c r="N60" s="85">
        <f t="shared" si="15"/>
        <v>90.59</v>
      </c>
      <c r="P60" s="76" t="s">
        <v>132</v>
      </c>
      <c r="Q60" s="88" t="s">
        <v>157</v>
      </c>
      <c r="R60" s="78">
        <v>43191</v>
      </c>
      <c r="S60" s="82">
        <v>39.270000000000003</v>
      </c>
      <c r="T60" s="82">
        <v>30.76</v>
      </c>
      <c r="U60" s="86">
        <f>S60*$T$6</f>
        <v>46.17720030000001</v>
      </c>
      <c r="V60" s="86">
        <f>T60*$T$6</f>
        <v>36.170376400000002</v>
      </c>
    </row>
    <row r="61" spans="1:22" s="23" customFormat="1" ht="12.95" customHeight="1" outlineLevel="1" x14ac:dyDescent="0.25">
      <c r="A61" s="22" t="s">
        <v>88</v>
      </c>
      <c r="B61" s="40" t="s">
        <v>132</v>
      </c>
      <c r="C61" s="63">
        <v>91955</v>
      </c>
      <c r="D61" s="52">
        <v>44228</v>
      </c>
      <c r="E61" s="16" t="s">
        <v>162</v>
      </c>
      <c r="F61" s="32" t="s">
        <v>0</v>
      </c>
      <c r="G61" s="16">
        <v>26</v>
      </c>
      <c r="H61" s="5">
        <v>18.3</v>
      </c>
      <c r="I61" s="5">
        <f>G61*H61</f>
        <v>475.8</v>
      </c>
      <c r="J61" s="5">
        <v>11.85</v>
      </c>
      <c r="K61" s="5">
        <f>J61*G61</f>
        <v>308.09999999999997</v>
      </c>
      <c r="L61" s="20">
        <f t="shared" si="14"/>
        <v>30.15</v>
      </c>
      <c r="M61" s="43">
        <v>0.1</v>
      </c>
      <c r="N61" s="6">
        <f t="shared" si="15"/>
        <v>862.29</v>
      </c>
    </row>
    <row r="62" spans="1:22" s="23" customFormat="1" ht="12.95" customHeight="1" outlineLevel="1" x14ac:dyDescent="0.25">
      <c r="A62" s="22" t="s">
        <v>89</v>
      </c>
      <c r="B62" s="40" t="s">
        <v>132</v>
      </c>
      <c r="C62" s="63">
        <v>93654</v>
      </c>
      <c r="D62" s="52">
        <v>44228</v>
      </c>
      <c r="E62" s="16" t="s">
        <v>51</v>
      </c>
      <c r="F62" s="32" t="s">
        <v>0</v>
      </c>
      <c r="G62" s="16">
        <v>6</v>
      </c>
      <c r="H62" s="5">
        <v>9.6199999999999992</v>
      </c>
      <c r="I62" s="5">
        <f>G62*H62</f>
        <v>57.72</v>
      </c>
      <c r="J62" s="5">
        <v>1.47</v>
      </c>
      <c r="K62" s="5">
        <f>J62*G62</f>
        <v>8.82</v>
      </c>
      <c r="L62" s="20">
        <f t="shared" si="14"/>
        <v>11.09</v>
      </c>
      <c r="M62" s="43">
        <v>0.1</v>
      </c>
      <c r="N62" s="6">
        <f t="shared" si="15"/>
        <v>73.19</v>
      </c>
    </row>
    <row r="63" spans="1:22" s="23" customFormat="1" ht="12.95" customHeight="1" outlineLevel="1" x14ac:dyDescent="0.25">
      <c r="A63" s="22" t="s">
        <v>164</v>
      </c>
      <c r="B63" s="40" t="s">
        <v>132</v>
      </c>
      <c r="C63" s="63">
        <v>91926</v>
      </c>
      <c r="D63" s="52">
        <v>44228</v>
      </c>
      <c r="E63" s="16" t="s">
        <v>166</v>
      </c>
      <c r="F63" s="32" t="s">
        <v>0</v>
      </c>
      <c r="G63" s="16">
        <v>160</v>
      </c>
      <c r="H63" s="5">
        <v>2.35</v>
      </c>
      <c r="I63" s="5">
        <f t="shared" ref="I63:I64" si="17">G63*H63</f>
        <v>376</v>
      </c>
      <c r="J63" s="5">
        <v>0.92</v>
      </c>
      <c r="K63" s="5">
        <f t="shared" ref="K63:K64" si="18">J63*G63</f>
        <v>147.20000000000002</v>
      </c>
      <c r="L63" s="20">
        <f t="shared" ref="L63:L64" si="19">J63+H63</f>
        <v>3.27</v>
      </c>
      <c r="M63" s="43">
        <v>0.1</v>
      </c>
      <c r="N63" s="6">
        <f t="shared" si="15"/>
        <v>575.52</v>
      </c>
    </row>
    <row r="64" spans="1:22" s="23" customFormat="1" ht="12.95" customHeight="1" outlineLevel="1" x14ac:dyDescent="0.25">
      <c r="A64" s="22" t="s">
        <v>165</v>
      </c>
      <c r="B64" s="40" t="s">
        <v>132</v>
      </c>
      <c r="C64" s="63">
        <v>91927</v>
      </c>
      <c r="D64" s="52">
        <v>44228</v>
      </c>
      <c r="E64" s="16" t="s">
        <v>167</v>
      </c>
      <c r="F64" s="32" t="s">
        <v>0</v>
      </c>
      <c r="G64" s="16">
        <v>80</v>
      </c>
      <c r="H64" s="5">
        <v>3.36</v>
      </c>
      <c r="I64" s="5">
        <f t="shared" si="17"/>
        <v>268.8</v>
      </c>
      <c r="J64" s="5">
        <v>0.92</v>
      </c>
      <c r="K64" s="5">
        <f t="shared" si="18"/>
        <v>73.600000000000009</v>
      </c>
      <c r="L64" s="20">
        <f t="shared" si="19"/>
        <v>4.28</v>
      </c>
      <c r="M64" s="43">
        <v>0.1</v>
      </c>
      <c r="N64" s="6">
        <f t="shared" si="15"/>
        <v>376.64</v>
      </c>
    </row>
    <row r="65" spans="1:14" s="23" customFormat="1" ht="12.95" customHeight="1" outlineLevel="1" x14ac:dyDescent="0.25">
      <c r="A65" s="22" t="s">
        <v>168</v>
      </c>
      <c r="B65" s="40" t="s">
        <v>132</v>
      </c>
      <c r="C65" s="63">
        <v>91930</v>
      </c>
      <c r="D65" s="52">
        <v>44228</v>
      </c>
      <c r="E65" s="16" t="s">
        <v>169</v>
      </c>
      <c r="F65" s="32" t="s">
        <v>0</v>
      </c>
      <c r="G65" s="16">
        <v>15</v>
      </c>
      <c r="H65" s="5">
        <v>5.65</v>
      </c>
      <c r="I65" s="5">
        <f t="shared" ref="I65" si="20">G65*H65</f>
        <v>84.75</v>
      </c>
      <c r="J65" s="5">
        <v>1.61</v>
      </c>
      <c r="K65" s="5">
        <f t="shared" ref="K65" si="21">J65*G65</f>
        <v>24.150000000000002</v>
      </c>
      <c r="L65" s="20">
        <f t="shared" ref="L65" si="22">J65+H65</f>
        <v>7.2600000000000007</v>
      </c>
      <c r="M65" s="43">
        <v>0.1</v>
      </c>
      <c r="N65" s="6">
        <f t="shared" si="15"/>
        <v>119.79</v>
      </c>
    </row>
    <row r="66" spans="1:14" s="29" customFormat="1" ht="12.95" customHeight="1" outlineLevel="1" x14ac:dyDescent="0.25">
      <c r="A66" s="26"/>
      <c r="B66" s="42"/>
      <c r="C66" s="56"/>
      <c r="D66" s="42"/>
      <c r="E66" s="27"/>
      <c r="F66" s="28"/>
      <c r="G66" s="27"/>
      <c r="H66" s="11"/>
      <c r="I66" s="11"/>
      <c r="J66" s="11"/>
      <c r="K66" s="11"/>
      <c r="L66" s="11"/>
      <c r="M66" s="44"/>
      <c r="N66" s="6"/>
    </row>
    <row r="67" spans="1:14" ht="12.95" customHeight="1" x14ac:dyDescent="0.25">
      <c r="A67" s="48">
        <v>9</v>
      </c>
      <c r="B67" s="98" t="s">
        <v>156</v>
      </c>
      <c r="C67" s="99"/>
      <c r="D67" s="99"/>
      <c r="E67" s="99"/>
      <c r="F67" s="99"/>
      <c r="G67" s="99"/>
      <c r="H67" s="99"/>
      <c r="I67" s="99"/>
      <c r="J67" s="99"/>
      <c r="K67" s="100"/>
      <c r="L67" s="49" t="s">
        <v>95</v>
      </c>
      <c r="M67" s="50"/>
      <c r="N67" s="51">
        <f>(SUM(N68:N81))</f>
        <v>13069.869999999999</v>
      </c>
    </row>
    <row r="68" spans="1:14" s="23" customFormat="1" ht="12.95" customHeight="1" outlineLevel="1" x14ac:dyDescent="0.25">
      <c r="A68" s="13" t="s">
        <v>11</v>
      </c>
      <c r="B68" s="38"/>
      <c r="C68" s="55"/>
      <c r="D68" s="38"/>
      <c r="E68" s="93" t="s">
        <v>13</v>
      </c>
      <c r="F68" s="94"/>
      <c r="G68" s="94"/>
      <c r="H68" s="94"/>
      <c r="I68" s="94"/>
      <c r="J68" s="94"/>
      <c r="K68" s="95"/>
      <c r="L68" s="35"/>
      <c r="M68" s="45"/>
      <c r="N68" s="6"/>
    </row>
    <row r="69" spans="1:14" s="23" customFormat="1" ht="12.95" customHeight="1" outlineLevel="1" x14ac:dyDescent="0.25">
      <c r="A69" s="22" t="s">
        <v>64</v>
      </c>
      <c r="B69" s="40" t="s">
        <v>132</v>
      </c>
      <c r="C69" s="63">
        <v>88504</v>
      </c>
      <c r="D69" s="52">
        <v>44228</v>
      </c>
      <c r="E69" s="16" t="s">
        <v>117</v>
      </c>
      <c r="F69" s="15" t="s">
        <v>31</v>
      </c>
      <c r="G69" s="16">
        <v>1</v>
      </c>
      <c r="H69" s="5">
        <v>506.36</v>
      </c>
      <c r="I69" s="5">
        <f>G69*H69</f>
        <v>506.36</v>
      </c>
      <c r="J69" s="5">
        <v>217.21</v>
      </c>
      <c r="K69" s="5">
        <f>J69*G69</f>
        <v>217.21</v>
      </c>
      <c r="L69" s="20">
        <f>J69+H69</f>
        <v>723.57</v>
      </c>
      <c r="M69" s="43">
        <v>0.1</v>
      </c>
      <c r="N69" s="6">
        <f>ROUND((K69+I69)*(1+M69),2)</f>
        <v>795.93</v>
      </c>
    </row>
    <row r="70" spans="1:14" s="23" customFormat="1" ht="12.95" customHeight="1" outlineLevel="1" x14ac:dyDescent="0.25">
      <c r="A70" s="22" t="s">
        <v>65</v>
      </c>
      <c r="B70" s="40" t="s">
        <v>132</v>
      </c>
      <c r="C70" s="65">
        <v>89402</v>
      </c>
      <c r="D70" s="52">
        <v>44228</v>
      </c>
      <c r="E70" s="16" t="s">
        <v>100</v>
      </c>
      <c r="F70" s="15" t="s">
        <v>2</v>
      </c>
      <c r="G70" s="16">
        <v>18</v>
      </c>
      <c r="H70" s="5">
        <v>5.29</v>
      </c>
      <c r="I70" s="5">
        <f t="shared" ref="I70:I72" si="23">G70*H70</f>
        <v>95.22</v>
      </c>
      <c r="J70" s="5">
        <v>3.19</v>
      </c>
      <c r="K70" s="5">
        <f>J70*G70</f>
        <v>57.42</v>
      </c>
      <c r="L70" s="20">
        <f t="shared" ref="L70:L80" si="24">J70+H70</f>
        <v>8.48</v>
      </c>
      <c r="M70" s="43">
        <v>0.1</v>
      </c>
      <c r="N70" s="6">
        <f t="shared" ref="N70:N81" si="25">ROUND((K70+I70)*(1+M70),2)</f>
        <v>167.9</v>
      </c>
    </row>
    <row r="71" spans="1:14" s="23" customFormat="1" ht="12.95" customHeight="1" outlineLevel="1" x14ac:dyDescent="0.25">
      <c r="A71" s="22" t="s">
        <v>152</v>
      </c>
      <c r="B71" s="40" t="s">
        <v>132</v>
      </c>
      <c r="C71" s="57">
        <v>89490</v>
      </c>
      <c r="D71" s="52">
        <v>44228</v>
      </c>
      <c r="E71" s="16" t="s">
        <v>102</v>
      </c>
      <c r="F71" s="15" t="s">
        <v>0</v>
      </c>
      <c r="G71" s="16">
        <v>23</v>
      </c>
      <c r="H71" s="5">
        <v>4.22</v>
      </c>
      <c r="I71" s="5">
        <f t="shared" si="23"/>
        <v>97.059999999999988</v>
      </c>
      <c r="J71" s="5">
        <v>1.69</v>
      </c>
      <c r="K71" s="5">
        <f>J71*G71</f>
        <v>38.869999999999997</v>
      </c>
      <c r="L71" s="20">
        <f t="shared" si="24"/>
        <v>5.91</v>
      </c>
      <c r="M71" s="43">
        <v>0.1</v>
      </c>
      <c r="N71" s="6">
        <f t="shared" si="25"/>
        <v>149.52000000000001</v>
      </c>
    </row>
    <row r="72" spans="1:14" s="23" customFormat="1" ht="12.95" customHeight="1" outlineLevel="1" x14ac:dyDescent="0.25">
      <c r="A72" s="22" t="s">
        <v>90</v>
      </c>
      <c r="B72" s="40" t="s">
        <v>132</v>
      </c>
      <c r="C72" s="63">
        <v>89355</v>
      </c>
      <c r="D72" s="52">
        <v>44228</v>
      </c>
      <c r="E72" s="16" t="s">
        <v>175</v>
      </c>
      <c r="F72" s="15" t="s">
        <v>0</v>
      </c>
      <c r="G72" s="16">
        <v>35</v>
      </c>
      <c r="H72" s="11">
        <v>6</v>
      </c>
      <c r="I72" s="5">
        <f t="shared" si="23"/>
        <v>210</v>
      </c>
      <c r="J72" s="11">
        <v>9.0399999999999991</v>
      </c>
      <c r="K72" s="5">
        <f>J72*G72</f>
        <v>316.39999999999998</v>
      </c>
      <c r="L72" s="20">
        <f t="shared" ref="L72" si="26">J72+H72</f>
        <v>15.04</v>
      </c>
      <c r="M72" s="43">
        <v>0.1</v>
      </c>
      <c r="N72" s="6">
        <f t="shared" si="25"/>
        <v>579.04</v>
      </c>
    </row>
    <row r="73" spans="1:14" s="23" customFormat="1" ht="12.95" customHeight="1" outlineLevel="1" x14ac:dyDescent="0.25">
      <c r="A73" s="13" t="s">
        <v>151</v>
      </c>
      <c r="B73" s="40"/>
      <c r="C73" s="55"/>
      <c r="D73" s="52"/>
      <c r="E73" s="93" t="s">
        <v>52</v>
      </c>
      <c r="F73" s="94"/>
      <c r="G73" s="94"/>
      <c r="H73" s="94"/>
      <c r="I73" s="94"/>
      <c r="J73" s="94"/>
      <c r="K73" s="95"/>
      <c r="L73" s="20"/>
      <c r="M73" s="43"/>
      <c r="N73" s="6"/>
    </row>
    <row r="74" spans="1:14" s="23" customFormat="1" ht="12.95" customHeight="1" outlineLevel="1" x14ac:dyDescent="0.25">
      <c r="A74" s="22" t="s">
        <v>149</v>
      </c>
      <c r="B74" s="40" t="s">
        <v>132</v>
      </c>
      <c r="C74" s="63">
        <v>89714</v>
      </c>
      <c r="D74" s="52">
        <v>44228</v>
      </c>
      <c r="E74" s="16" t="s">
        <v>103</v>
      </c>
      <c r="F74" s="15" t="s">
        <v>2</v>
      </c>
      <c r="G74" s="16">
        <v>15</v>
      </c>
      <c r="H74" s="5">
        <v>29</v>
      </c>
      <c r="I74" s="5">
        <f>G74*H74</f>
        <v>435</v>
      </c>
      <c r="J74" s="5">
        <v>20.87</v>
      </c>
      <c r="K74" s="5">
        <f t="shared" ref="K74:K80" si="27">J74*G74</f>
        <v>313.05</v>
      </c>
      <c r="L74" s="20">
        <f t="shared" si="24"/>
        <v>49.870000000000005</v>
      </c>
      <c r="M74" s="43">
        <v>0.1</v>
      </c>
      <c r="N74" s="6">
        <f t="shared" si="25"/>
        <v>822.86</v>
      </c>
    </row>
    <row r="75" spans="1:14" s="23" customFormat="1" ht="12.95" customHeight="1" outlineLevel="1" x14ac:dyDescent="0.25">
      <c r="A75" s="22" t="s">
        <v>66</v>
      </c>
      <c r="B75" s="40" t="s">
        <v>132</v>
      </c>
      <c r="C75" s="63">
        <v>89712</v>
      </c>
      <c r="D75" s="52">
        <v>44228</v>
      </c>
      <c r="E75" s="16" t="s">
        <v>148</v>
      </c>
      <c r="F75" s="15" t="s">
        <v>2</v>
      </c>
      <c r="G75" s="16">
        <v>7</v>
      </c>
      <c r="H75" s="5">
        <v>14.81</v>
      </c>
      <c r="I75" s="5">
        <f t="shared" ref="I75:I81" si="28">G75*H75</f>
        <v>103.67</v>
      </c>
      <c r="J75" s="5">
        <v>10.73</v>
      </c>
      <c r="K75" s="5">
        <f t="shared" si="27"/>
        <v>75.11</v>
      </c>
      <c r="L75" s="20">
        <f t="shared" si="24"/>
        <v>25.54</v>
      </c>
      <c r="M75" s="43">
        <v>0.1</v>
      </c>
      <c r="N75" s="6">
        <f t="shared" si="25"/>
        <v>196.66</v>
      </c>
    </row>
    <row r="76" spans="1:14" s="23" customFormat="1" ht="12.95" customHeight="1" outlineLevel="1" x14ac:dyDescent="0.25">
      <c r="A76" s="22" t="s">
        <v>150</v>
      </c>
      <c r="B76" s="40" t="s">
        <v>132</v>
      </c>
      <c r="C76" s="63">
        <v>89711</v>
      </c>
      <c r="D76" s="52">
        <v>44228</v>
      </c>
      <c r="E76" s="16" t="s">
        <v>104</v>
      </c>
      <c r="F76" s="15" t="s">
        <v>2</v>
      </c>
      <c r="G76" s="16">
        <v>6</v>
      </c>
      <c r="H76" s="5">
        <v>8.14</v>
      </c>
      <c r="I76" s="5">
        <f t="shared" si="28"/>
        <v>48.84</v>
      </c>
      <c r="J76" s="5">
        <v>8.48</v>
      </c>
      <c r="K76" s="5">
        <f t="shared" si="27"/>
        <v>50.88</v>
      </c>
      <c r="L76" s="20">
        <f t="shared" si="24"/>
        <v>16.62</v>
      </c>
      <c r="M76" s="43">
        <v>0.1</v>
      </c>
      <c r="N76" s="6">
        <f t="shared" si="25"/>
        <v>109.69</v>
      </c>
    </row>
    <row r="77" spans="1:14" s="23" customFormat="1" ht="12.95" customHeight="1" outlineLevel="1" x14ac:dyDescent="0.25">
      <c r="A77" s="22" t="s">
        <v>67</v>
      </c>
      <c r="B77" s="40" t="s">
        <v>132</v>
      </c>
      <c r="C77" s="63">
        <v>89746</v>
      </c>
      <c r="D77" s="52">
        <v>44228</v>
      </c>
      <c r="E77" s="16" t="s">
        <v>101</v>
      </c>
      <c r="F77" s="15" t="s">
        <v>0</v>
      </c>
      <c r="G77" s="16">
        <v>11</v>
      </c>
      <c r="H77" s="5">
        <v>14.67</v>
      </c>
      <c r="I77" s="5">
        <f t="shared" si="28"/>
        <v>161.37</v>
      </c>
      <c r="J77" s="5">
        <v>7.05</v>
      </c>
      <c r="K77" s="5">
        <f t="shared" si="27"/>
        <v>77.55</v>
      </c>
      <c r="L77" s="20">
        <f t="shared" si="24"/>
        <v>21.72</v>
      </c>
      <c r="M77" s="43">
        <v>0.1</v>
      </c>
      <c r="N77" s="6">
        <f t="shared" si="25"/>
        <v>262.81</v>
      </c>
    </row>
    <row r="78" spans="1:14" s="23" customFormat="1" ht="12.95" customHeight="1" outlineLevel="1" x14ac:dyDescent="0.25">
      <c r="A78" s="22" t="s">
        <v>105</v>
      </c>
      <c r="B78" s="40" t="s">
        <v>132</v>
      </c>
      <c r="C78" s="63">
        <v>98052</v>
      </c>
      <c r="D78" s="52">
        <v>44228</v>
      </c>
      <c r="E78" s="16" t="s">
        <v>109</v>
      </c>
      <c r="F78" s="15" t="s">
        <v>0</v>
      </c>
      <c r="G78" s="16">
        <v>1</v>
      </c>
      <c r="H78" s="5">
        <v>1145.79</v>
      </c>
      <c r="I78" s="5">
        <f t="shared" si="28"/>
        <v>1145.79</v>
      </c>
      <c r="J78" s="5">
        <v>240.57</v>
      </c>
      <c r="K78" s="5">
        <f t="shared" si="27"/>
        <v>240.57</v>
      </c>
      <c r="L78" s="20">
        <f t="shared" si="24"/>
        <v>1386.36</v>
      </c>
      <c r="M78" s="43">
        <v>0.1</v>
      </c>
      <c r="N78" s="6">
        <f t="shared" si="25"/>
        <v>1525</v>
      </c>
    </row>
    <row r="79" spans="1:14" s="23" customFormat="1" ht="12.95" customHeight="1" outlineLevel="1" x14ac:dyDescent="0.25">
      <c r="A79" s="22" t="s">
        <v>106</v>
      </c>
      <c r="B79" s="40" t="s">
        <v>132</v>
      </c>
      <c r="C79" s="63">
        <v>98072</v>
      </c>
      <c r="D79" s="52">
        <v>44228</v>
      </c>
      <c r="E79" s="16" t="s">
        <v>110</v>
      </c>
      <c r="F79" s="15" t="s">
        <v>0</v>
      </c>
      <c r="G79" s="16">
        <v>1</v>
      </c>
      <c r="H79" s="5">
        <v>2374.36</v>
      </c>
      <c r="I79" s="5">
        <f t="shared" si="28"/>
        <v>2374.36</v>
      </c>
      <c r="J79" s="5">
        <v>1343.02</v>
      </c>
      <c r="K79" s="5">
        <f t="shared" si="27"/>
        <v>1343.02</v>
      </c>
      <c r="L79" s="20">
        <f t="shared" si="24"/>
        <v>3717.38</v>
      </c>
      <c r="M79" s="43">
        <v>0.1</v>
      </c>
      <c r="N79" s="6">
        <f t="shared" si="25"/>
        <v>4089.12</v>
      </c>
    </row>
    <row r="80" spans="1:14" s="23" customFormat="1" ht="12.95" customHeight="1" outlineLevel="1" x14ac:dyDescent="0.25">
      <c r="A80" s="22" t="s">
        <v>107</v>
      </c>
      <c r="B80" s="40" t="s">
        <v>132</v>
      </c>
      <c r="C80" s="57">
        <v>98078</v>
      </c>
      <c r="D80" s="52">
        <v>44228</v>
      </c>
      <c r="E80" s="16" t="s">
        <v>111</v>
      </c>
      <c r="F80" s="15" t="s">
        <v>0</v>
      </c>
      <c r="G80" s="16">
        <v>1</v>
      </c>
      <c r="H80" s="5">
        <v>2508.98</v>
      </c>
      <c r="I80" s="5">
        <f t="shared" si="28"/>
        <v>2508.98</v>
      </c>
      <c r="J80" s="5">
        <v>1402.03</v>
      </c>
      <c r="K80" s="5">
        <f t="shared" si="27"/>
        <v>1402.03</v>
      </c>
      <c r="L80" s="20">
        <f t="shared" si="24"/>
        <v>3911.01</v>
      </c>
      <c r="M80" s="43">
        <v>0.1</v>
      </c>
      <c r="N80" s="6">
        <f t="shared" si="25"/>
        <v>4302.1099999999997</v>
      </c>
    </row>
    <row r="81" spans="1:14" s="23" customFormat="1" ht="12.95" customHeight="1" outlineLevel="1" x14ac:dyDescent="0.25">
      <c r="A81" s="22" t="s">
        <v>108</v>
      </c>
      <c r="B81" s="40" t="s">
        <v>132</v>
      </c>
      <c r="C81" s="63">
        <v>89707</v>
      </c>
      <c r="D81" s="52">
        <v>44228</v>
      </c>
      <c r="E81" s="16" t="s">
        <v>53</v>
      </c>
      <c r="F81" s="15" t="s">
        <v>31</v>
      </c>
      <c r="G81" s="16">
        <v>2</v>
      </c>
      <c r="H81" s="5">
        <v>24.43</v>
      </c>
      <c r="I81" s="5">
        <f t="shared" si="28"/>
        <v>48.86</v>
      </c>
      <c r="J81" s="5">
        <v>7.04</v>
      </c>
      <c r="K81" s="5">
        <f>J81*G81</f>
        <v>14.08</v>
      </c>
      <c r="L81" s="20">
        <f>J81+H81</f>
        <v>31.47</v>
      </c>
      <c r="M81" s="43">
        <v>0.1</v>
      </c>
      <c r="N81" s="6">
        <f t="shared" si="25"/>
        <v>69.23</v>
      </c>
    </row>
    <row r="82" spans="1:14" s="29" customFormat="1" ht="12.95" customHeight="1" outlineLevel="1" x14ac:dyDescent="0.25">
      <c r="A82" s="26"/>
      <c r="B82" s="42"/>
      <c r="C82" s="56"/>
      <c r="D82" s="42"/>
      <c r="E82" s="27"/>
      <c r="F82" s="28"/>
      <c r="G82" s="27"/>
      <c r="H82" s="11"/>
      <c r="I82" s="11"/>
      <c r="J82" s="11"/>
      <c r="K82" s="11"/>
      <c r="L82" s="11"/>
      <c r="M82" s="44"/>
      <c r="N82" s="6"/>
    </row>
    <row r="83" spans="1:14" ht="12.95" customHeight="1" x14ac:dyDescent="0.25">
      <c r="A83" s="48">
        <v>10</v>
      </c>
      <c r="B83" s="98" t="s">
        <v>54</v>
      </c>
      <c r="C83" s="99"/>
      <c r="D83" s="99"/>
      <c r="E83" s="99"/>
      <c r="F83" s="99"/>
      <c r="G83" s="99"/>
      <c r="H83" s="99"/>
      <c r="I83" s="99"/>
      <c r="J83" s="99"/>
      <c r="K83" s="100"/>
      <c r="L83" s="49" t="s">
        <v>95</v>
      </c>
      <c r="M83" s="50"/>
      <c r="N83" s="51">
        <f>SUM(N84:N87)</f>
        <v>5622.4800000000005</v>
      </c>
    </row>
    <row r="84" spans="1:14" s="23" customFormat="1" ht="12.95" customHeight="1" outlineLevel="1" x14ac:dyDescent="0.25">
      <c r="A84" s="22" t="s">
        <v>91</v>
      </c>
      <c r="B84" s="40" t="s">
        <v>132</v>
      </c>
      <c r="C84" s="63">
        <v>88411</v>
      </c>
      <c r="D84" s="52">
        <v>44228</v>
      </c>
      <c r="E84" s="16" t="s">
        <v>55</v>
      </c>
      <c r="F84" s="15" t="s">
        <v>1</v>
      </c>
      <c r="G84" s="16">
        <v>205.45</v>
      </c>
      <c r="H84" s="5">
        <v>1.26</v>
      </c>
      <c r="I84" s="5">
        <f>G84*H84</f>
        <v>258.86699999999996</v>
      </c>
      <c r="J84" s="5">
        <v>0.92</v>
      </c>
      <c r="K84" s="5">
        <f>J84*G84</f>
        <v>189.01400000000001</v>
      </c>
      <c r="L84" s="20">
        <f>J84+H84</f>
        <v>2.1800000000000002</v>
      </c>
      <c r="M84" s="43">
        <v>0.1</v>
      </c>
      <c r="N84" s="6">
        <f>ROUND((K84+I84)*(1+M84),2)</f>
        <v>492.67</v>
      </c>
    </row>
    <row r="85" spans="1:14" s="23" customFormat="1" ht="12.95" customHeight="1" outlineLevel="1" x14ac:dyDescent="0.25">
      <c r="A85" s="22" t="s">
        <v>92</v>
      </c>
      <c r="B85" s="40" t="s">
        <v>132</v>
      </c>
      <c r="C85" s="63">
        <v>88426</v>
      </c>
      <c r="D85" s="52">
        <v>44228</v>
      </c>
      <c r="E85" s="16" t="s">
        <v>147</v>
      </c>
      <c r="F85" s="15" t="s">
        <v>1</v>
      </c>
      <c r="G85" s="16">
        <v>114.12</v>
      </c>
      <c r="H85" s="5">
        <v>15.46</v>
      </c>
      <c r="I85" s="5">
        <f>G85*H85</f>
        <v>1764.2952000000002</v>
      </c>
      <c r="J85" s="5">
        <v>2.38</v>
      </c>
      <c r="K85" s="5">
        <f>J85*G85</f>
        <v>271.60559999999998</v>
      </c>
      <c r="L85" s="20">
        <f t="shared" ref="L85:L87" si="29">J85+H85</f>
        <v>17.84</v>
      </c>
      <c r="M85" s="43">
        <v>0.1</v>
      </c>
      <c r="N85" s="6">
        <f t="shared" ref="N85:N87" si="30">ROUND((K85+I85)*(1+M85),2)</f>
        <v>2239.4899999999998</v>
      </c>
    </row>
    <row r="86" spans="1:14" s="23" customFormat="1" ht="12.95" customHeight="1" outlineLevel="1" x14ac:dyDescent="0.25">
      <c r="A86" s="22" t="s">
        <v>93</v>
      </c>
      <c r="B86" s="40" t="s">
        <v>132</v>
      </c>
      <c r="C86" s="63">
        <v>96130</v>
      </c>
      <c r="D86" s="52">
        <v>44228</v>
      </c>
      <c r="E86" s="16" t="s">
        <v>154</v>
      </c>
      <c r="F86" s="15" t="s">
        <v>1</v>
      </c>
      <c r="G86" s="16">
        <v>91.33</v>
      </c>
      <c r="H86" s="5">
        <v>8.66</v>
      </c>
      <c r="I86" s="5">
        <f>G86*H86</f>
        <v>790.91779999999994</v>
      </c>
      <c r="J86" s="5">
        <v>8.3800000000000008</v>
      </c>
      <c r="K86" s="5">
        <f>J86*G86</f>
        <v>765.34540000000004</v>
      </c>
      <c r="L86" s="20">
        <f t="shared" si="29"/>
        <v>17.04</v>
      </c>
      <c r="M86" s="43">
        <v>0.1</v>
      </c>
      <c r="N86" s="6">
        <f t="shared" si="30"/>
        <v>1711.89</v>
      </c>
    </row>
    <row r="87" spans="1:14" s="23" customFormat="1" ht="12.95" customHeight="1" outlineLevel="1" x14ac:dyDescent="0.25">
      <c r="A87" s="22" t="s">
        <v>153</v>
      </c>
      <c r="B87" s="40" t="s">
        <v>132</v>
      </c>
      <c r="C87" s="63">
        <v>88487</v>
      </c>
      <c r="D87" s="52">
        <v>44228</v>
      </c>
      <c r="E87" s="16" t="s">
        <v>155</v>
      </c>
      <c r="F87" s="15" t="s">
        <v>1</v>
      </c>
      <c r="G87" s="16">
        <v>91.33</v>
      </c>
      <c r="H87" s="5">
        <v>9</v>
      </c>
      <c r="I87" s="5">
        <f>G87*H87</f>
        <v>821.97</v>
      </c>
      <c r="J87" s="5">
        <v>2.73</v>
      </c>
      <c r="K87" s="5">
        <f>J87*G87</f>
        <v>249.33089999999999</v>
      </c>
      <c r="L87" s="20">
        <f t="shared" si="29"/>
        <v>11.73</v>
      </c>
      <c r="M87" s="43">
        <v>0.1</v>
      </c>
      <c r="N87" s="6">
        <f t="shared" si="30"/>
        <v>1178.43</v>
      </c>
    </row>
    <row r="88" spans="1:14" s="29" customFormat="1" ht="12.95" customHeight="1" outlineLevel="1" x14ac:dyDescent="0.25">
      <c r="A88" s="26"/>
      <c r="B88" s="42"/>
      <c r="C88" s="56"/>
      <c r="D88" s="42"/>
      <c r="E88" s="27"/>
      <c r="F88" s="28"/>
      <c r="G88" s="27"/>
      <c r="H88" s="11"/>
      <c r="I88" s="11"/>
      <c r="J88" s="11"/>
      <c r="K88" s="11"/>
      <c r="L88" s="11"/>
      <c r="M88" s="44"/>
      <c r="N88" s="6"/>
    </row>
    <row r="89" spans="1:14" ht="12.95" customHeight="1" x14ac:dyDescent="0.25">
      <c r="A89" s="48">
        <v>11</v>
      </c>
      <c r="B89" s="98" t="s">
        <v>56</v>
      </c>
      <c r="C89" s="99"/>
      <c r="D89" s="99"/>
      <c r="E89" s="99"/>
      <c r="F89" s="99"/>
      <c r="G89" s="99"/>
      <c r="H89" s="99"/>
      <c r="I89" s="99"/>
      <c r="J89" s="99"/>
      <c r="K89" s="100"/>
      <c r="L89" s="49" t="s">
        <v>95</v>
      </c>
      <c r="M89" s="50"/>
      <c r="N89" s="51">
        <f>SUM(N90:N91)</f>
        <v>2876.55</v>
      </c>
    </row>
    <row r="90" spans="1:14" s="23" customFormat="1" ht="12.95" customHeight="1" outlineLevel="1" x14ac:dyDescent="0.25">
      <c r="A90" s="26" t="s">
        <v>145</v>
      </c>
      <c r="B90" s="40" t="s">
        <v>132</v>
      </c>
      <c r="C90" s="64">
        <v>96111</v>
      </c>
      <c r="D90" s="52">
        <v>44228</v>
      </c>
      <c r="E90" s="27" t="s">
        <v>124</v>
      </c>
      <c r="F90" s="15" t="s">
        <v>1</v>
      </c>
      <c r="G90" s="27">
        <v>35.25</v>
      </c>
      <c r="H90" s="11">
        <v>48.21</v>
      </c>
      <c r="I90" s="5">
        <f>G90*H90</f>
        <v>1699.4024999999999</v>
      </c>
      <c r="J90" s="11">
        <v>9.67</v>
      </c>
      <c r="K90" s="5">
        <f>J90*G90</f>
        <v>340.86750000000001</v>
      </c>
      <c r="L90" s="20">
        <f>J90+H90</f>
        <v>57.88</v>
      </c>
      <c r="M90" s="43">
        <v>0.1</v>
      </c>
      <c r="N90" s="6">
        <f>ROUND((K90+I90)*(1+M90),2)</f>
        <v>2244.3000000000002</v>
      </c>
    </row>
    <row r="91" spans="1:14" s="23" customFormat="1" ht="12.95" customHeight="1" outlineLevel="1" x14ac:dyDescent="0.25">
      <c r="A91" s="26" t="s">
        <v>99</v>
      </c>
      <c r="B91" s="40" t="s">
        <v>132</v>
      </c>
      <c r="C91" s="64">
        <v>96121</v>
      </c>
      <c r="D91" s="52">
        <v>44228</v>
      </c>
      <c r="E91" s="27" t="s">
        <v>146</v>
      </c>
      <c r="F91" s="15" t="s">
        <v>1</v>
      </c>
      <c r="G91" s="27">
        <v>56.35</v>
      </c>
      <c r="H91" s="11">
        <v>7.71</v>
      </c>
      <c r="I91" s="5">
        <f>G91*H91</f>
        <v>434.45850000000002</v>
      </c>
      <c r="J91" s="11">
        <v>2.4900000000000002</v>
      </c>
      <c r="K91" s="5">
        <f>J91*G91</f>
        <v>140.31150000000002</v>
      </c>
      <c r="L91" s="20">
        <f>J91+H91</f>
        <v>10.199999999999999</v>
      </c>
      <c r="M91" s="43">
        <v>0.1</v>
      </c>
      <c r="N91" s="6">
        <f>ROUND((K91+I91)*(1+M91),2)</f>
        <v>632.25</v>
      </c>
    </row>
    <row r="92" spans="1:14" s="29" customFormat="1" ht="12.95" customHeight="1" outlineLevel="1" x14ac:dyDescent="0.25">
      <c r="A92" s="26"/>
      <c r="B92" s="42"/>
      <c r="C92" s="56"/>
      <c r="D92" s="42"/>
      <c r="E92" s="27"/>
      <c r="F92" s="28"/>
      <c r="G92" s="27"/>
      <c r="H92" s="11"/>
      <c r="I92" s="11"/>
      <c r="J92" s="11"/>
      <c r="K92" s="11"/>
      <c r="L92" s="11"/>
      <c r="M92" s="44"/>
      <c r="N92" s="6"/>
    </row>
    <row r="93" spans="1:14" ht="12.95" customHeight="1" x14ac:dyDescent="0.25">
      <c r="A93" s="48">
        <v>12</v>
      </c>
      <c r="B93" s="98" t="s">
        <v>94</v>
      </c>
      <c r="C93" s="99"/>
      <c r="D93" s="99"/>
      <c r="E93" s="99"/>
      <c r="F93" s="99"/>
      <c r="G93" s="99"/>
      <c r="H93" s="99"/>
      <c r="I93" s="99"/>
      <c r="J93" s="99"/>
      <c r="K93" s="100"/>
      <c r="L93" s="49" t="s">
        <v>95</v>
      </c>
      <c r="M93" s="50"/>
      <c r="N93" s="51">
        <f>SUM(N94:N97)</f>
        <v>4131.3600000000006</v>
      </c>
    </row>
    <row r="94" spans="1:14" s="23" customFormat="1" ht="12.95" customHeight="1" outlineLevel="1" x14ac:dyDescent="0.25">
      <c r="A94" s="22" t="s">
        <v>120</v>
      </c>
      <c r="B94" s="40" t="s">
        <v>132</v>
      </c>
      <c r="C94" s="63">
        <v>86888</v>
      </c>
      <c r="D94" s="52">
        <v>44228</v>
      </c>
      <c r="E94" s="16" t="s">
        <v>98</v>
      </c>
      <c r="F94" s="15" t="s">
        <v>0</v>
      </c>
      <c r="G94" s="16">
        <v>2</v>
      </c>
      <c r="H94" s="5">
        <v>374.17</v>
      </c>
      <c r="I94" s="5">
        <f t="shared" ref="I94" si="31">G94*H94</f>
        <v>748.34</v>
      </c>
      <c r="J94" s="5">
        <v>18.489999999999998</v>
      </c>
      <c r="K94" s="5">
        <f>J94*G94</f>
        <v>36.979999999999997</v>
      </c>
      <c r="L94" s="20">
        <f>J94+H94</f>
        <v>392.66</v>
      </c>
      <c r="M94" s="43">
        <v>0.1</v>
      </c>
      <c r="N94" s="6">
        <f>ROUND((K94+I94)*(1+M94),2)</f>
        <v>863.85</v>
      </c>
    </row>
    <row r="95" spans="1:14" s="23" customFormat="1" ht="12.95" customHeight="1" outlineLevel="1" x14ac:dyDescent="0.25">
      <c r="A95" s="22" t="s">
        <v>139</v>
      </c>
      <c r="B95" s="40" t="s">
        <v>132</v>
      </c>
      <c r="C95" s="64">
        <v>86903</v>
      </c>
      <c r="D95" s="52">
        <v>44228</v>
      </c>
      <c r="E95" s="16" t="s">
        <v>138</v>
      </c>
      <c r="F95" s="15" t="s">
        <v>0</v>
      </c>
      <c r="G95" s="16">
        <v>2</v>
      </c>
      <c r="H95" s="5">
        <v>250.53</v>
      </c>
      <c r="I95" s="5">
        <f t="shared" ref="I95" si="32">G95*H95</f>
        <v>501.06</v>
      </c>
      <c r="J95" s="5">
        <v>32.61</v>
      </c>
      <c r="K95" s="5">
        <f t="shared" ref="K95:K97" si="33">J95*G95</f>
        <v>65.22</v>
      </c>
      <c r="L95" s="20">
        <f t="shared" ref="L95" si="34">J95+H95</f>
        <v>283.14</v>
      </c>
      <c r="M95" s="43">
        <v>0.1</v>
      </c>
      <c r="N95" s="6">
        <f t="shared" ref="N95:N97" si="35">ROUND((K95+I95)*(1+M95),2)</f>
        <v>622.91</v>
      </c>
    </row>
    <row r="96" spans="1:14" s="23" customFormat="1" ht="12.95" customHeight="1" outlineLevel="1" x14ac:dyDescent="0.25">
      <c r="A96" s="22" t="s">
        <v>140</v>
      </c>
      <c r="B96" s="40" t="s">
        <v>132</v>
      </c>
      <c r="C96" s="64">
        <v>100860</v>
      </c>
      <c r="D96" s="52">
        <v>44228</v>
      </c>
      <c r="E96" s="27" t="s">
        <v>142</v>
      </c>
      <c r="F96" s="15" t="s">
        <v>0</v>
      </c>
      <c r="G96" s="16">
        <v>1</v>
      </c>
      <c r="H96" s="5">
        <v>67.33</v>
      </c>
      <c r="I96" s="5">
        <f>G96*H96</f>
        <v>67.33</v>
      </c>
      <c r="J96" s="5">
        <v>9.16</v>
      </c>
      <c r="K96" s="5">
        <f t="shared" si="33"/>
        <v>9.16</v>
      </c>
      <c r="L96" s="20">
        <f>J96+H96</f>
        <v>76.489999999999995</v>
      </c>
      <c r="M96" s="43">
        <v>0.1</v>
      </c>
      <c r="N96" s="6">
        <f t="shared" si="35"/>
        <v>84.14</v>
      </c>
    </row>
    <row r="97" spans="1:22" s="87" customFormat="1" ht="12.95" customHeight="1" outlineLevel="1" x14ac:dyDescent="0.25">
      <c r="A97" s="75" t="s">
        <v>141</v>
      </c>
      <c r="B97" s="76" t="s">
        <v>132</v>
      </c>
      <c r="C97" s="77" t="s">
        <v>144</v>
      </c>
      <c r="D97" s="78">
        <v>44197</v>
      </c>
      <c r="E97" s="79" t="s">
        <v>143</v>
      </c>
      <c r="F97" s="80" t="s">
        <v>0</v>
      </c>
      <c r="G97" s="81">
        <v>1</v>
      </c>
      <c r="H97" s="82">
        <v>2322.35</v>
      </c>
      <c r="I97" s="82">
        <f>G97*H97</f>
        <v>2322.35</v>
      </c>
      <c r="J97" s="82">
        <v>5.34</v>
      </c>
      <c r="K97" s="82">
        <f t="shared" si="33"/>
        <v>5.34</v>
      </c>
      <c r="L97" s="83">
        <f>J97+H97</f>
        <v>2327.69</v>
      </c>
      <c r="M97" s="84">
        <v>0.1</v>
      </c>
      <c r="N97" s="85">
        <f t="shared" si="35"/>
        <v>2560.46</v>
      </c>
      <c r="P97" s="76" t="s">
        <v>132</v>
      </c>
      <c r="Q97" s="77" t="s">
        <v>144</v>
      </c>
      <c r="R97" s="78">
        <v>43191</v>
      </c>
      <c r="S97" s="82">
        <v>1974.97</v>
      </c>
      <c r="T97" s="82">
        <v>4.54</v>
      </c>
      <c r="U97" s="86">
        <f>S97*$T$6</f>
        <v>2322.3474733000003</v>
      </c>
      <c r="V97" s="86">
        <f>T97*$T$6</f>
        <v>5.3385406000000009</v>
      </c>
    </row>
    <row r="98" spans="1:22" s="29" customFormat="1" ht="12.95" customHeight="1" outlineLevel="1" x14ac:dyDescent="0.25">
      <c r="A98" s="26"/>
      <c r="B98" s="42"/>
      <c r="C98" s="56"/>
      <c r="D98" s="42"/>
      <c r="E98" s="27"/>
      <c r="F98" s="28"/>
      <c r="G98" s="27"/>
      <c r="H98" s="11"/>
      <c r="I98" s="11"/>
      <c r="J98" s="11"/>
      <c r="K98" s="11"/>
      <c r="L98" s="11"/>
      <c r="M98" s="44"/>
      <c r="N98" s="6"/>
    </row>
    <row r="99" spans="1:22" ht="12.95" customHeight="1" x14ac:dyDescent="0.25">
      <c r="A99" s="48">
        <v>13</v>
      </c>
      <c r="B99" s="98" t="s">
        <v>57</v>
      </c>
      <c r="C99" s="99"/>
      <c r="D99" s="99"/>
      <c r="E99" s="99"/>
      <c r="F99" s="99"/>
      <c r="G99" s="99"/>
      <c r="H99" s="99"/>
      <c r="I99" s="99"/>
      <c r="J99" s="99"/>
      <c r="K99" s="100"/>
      <c r="L99" s="49" t="s">
        <v>95</v>
      </c>
      <c r="M99" s="50"/>
      <c r="N99" s="51">
        <f>SUM(N100:N103)</f>
        <v>6121.2099999999991</v>
      </c>
    </row>
    <row r="100" spans="1:22" s="23" customFormat="1" ht="12.95" customHeight="1" outlineLevel="1" x14ac:dyDescent="0.25">
      <c r="A100" s="22" t="s">
        <v>14</v>
      </c>
      <c r="B100" s="40" t="s">
        <v>132</v>
      </c>
      <c r="C100" s="63">
        <v>92539</v>
      </c>
      <c r="D100" s="52">
        <v>44228</v>
      </c>
      <c r="E100" s="16" t="s">
        <v>96</v>
      </c>
      <c r="F100" s="15" t="s">
        <v>1</v>
      </c>
      <c r="G100" s="16">
        <v>26.28</v>
      </c>
      <c r="H100" s="5">
        <v>46.98</v>
      </c>
      <c r="I100" s="5">
        <f>G100*H100</f>
        <v>1234.6343999999999</v>
      </c>
      <c r="J100" s="5">
        <v>13.03</v>
      </c>
      <c r="K100" s="5">
        <f>J100*G100</f>
        <v>342.42840000000001</v>
      </c>
      <c r="L100" s="20">
        <f>J100+H100</f>
        <v>60.01</v>
      </c>
      <c r="M100" s="43">
        <v>0.1</v>
      </c>
      <c r="N100" s="6">
        <f>ROUND((K100+I100)*(1+M100),2)</f>
        <v>1734.77</v>
      </c>
    </row>
    <row r="101" spans="1:22" s="23" customFormat="1" ht="12.95" customHeight="1" outlineLevel="1" x14ac:dyDescent="0.25">
      <c r="A101" s="22" t="s">
        <v>121</v>
      </c>
      <c r="B101" s="40" t="s">
        <v>132</v>
      </c>
      <c r="C101" s="57" t="s">
        <v>187</v>
      </c>
      <c r="D101" s="52">
        <v>44228</v>
      </c>
      <c r="E101" s="16" t="s">
        <v>160</v>
      </c>
      <c r="F101" s="15" t="s">
        <v>1</v>
      </c>
      <c r="G101" s="16">
        <v>26.28</v>
      </c>
      <c r="H101" s="5">
        <v>79.98</v>
      </c>
      <c r="I101" s="5">
        <f>G101*H101</f>
        <v>2101.8744000000002</v>
      </c>
      <c r="J101" s="5">
        <v>2.78</v>
      </c>
      <c r="K101" s="5">
        <f>J101*G101</f>
        <v>73.058399999999992</v>
      </c>
      <c r="L101" s="20">
        <f t="shared" ref="L101:L103" si="36">J101+H101</f>
        <v>82.76</v>
      </c>
      <c r="M101" s="43">
        <v>0.1</v>
      </c>
      <c r="N101" s="6">
        <f t="shared" ref="N101:N103" si="37">ROUND((K101+I101)*(1+M101),2)</f>
        <v>2392.4299999999998</v>
      </c>
    </row>
    <row r="102" spans="1:22" s="23" customFormat="1" ht="12.95" customHeight="1" outlineLevel="1" x14ac:dyDescent="0.25">
      <c r="A102" s="22" t="s">
        <v>122</v>
      </c>
      <c r="B102" s="40" t="s">
        <v>132</v>
      </c>
      <c r="C102" s="57">
        <v>94228</v>
      </c>
      <c r="D102" s="52">
        <v>44228</v>
      </c>
      <c r="E102" s="16" t="s">
        <v>137</v>
      </c>
      <c r="F102" s="15" t="s">
        <v>2</v>
      </c>
      <c r="G102" s="16">
        <v>7.2</v>
      </c>
      <c r="H102" s="5">
        <v>75.06</v>
      </c>
      <c r="I102" s="5">
        <f>G102*H102</f>
        <v>540.43200000000002</v>
      </c>
      <c r="J102" s="5">
        <v>9.9499999999999993</v>
      </c>
      <c r="K102" s="5">
        <f>J102*G102</f>
        <v>71.64</v>
      </c>
      <c r="L102" s="20">
        <f t="shared" si="36"/>
        <v>85.01</v>
      </c>
      <c r="M102" s="43">
        <v>0.1</v>
      </c>
      <c r="N102" s="6">
        <f t="shared" si="37"/>
        <v>673.28</v>
      </c>
    </row>
    <row r="103" spans="1:22" ht="12.95" customHeight="1" outlineLevel="1" x14ac:dyDescent="0.25">
      <c r="A103" s="22" t="s">
        <v>123</v>
      </c>
      <c r="B103" s="40" t="s">
        <v>132</v>
      </c>
      <c r="C103" s="63">
        <v>100327</v>
      </c>
      <c r="D103" s="52">
        <v>44228</v>
      </c>
      <c r="E103" s="3" t="s">
        <v>136</v>
      </c>
      <c r="F103" s="4" t="s">
        <v>2</v>
      </c>
      <c r="G103" s="3">
        <v>21.7</v>
      </c>
      <c r="H103" s="5">
        <v>49.29</v>
      </c>
      <c r="I103" s="5">
        <f>G103*H103</f>
        <v>1069.5929999999998</v>
      </c>
      <c r="J103" s="5">
        <v>6.04</v>
      </c>
      <c r="K103" s="5">
        <f>J103*G103</f>
        <v>131.06799999999998</v>
      </c>
      <c r="L103" s="20">
        <f t="shared" si="36"/>
        <v>55.33</v>
      </c>
      <c r="M103" s="43">
        <v>0.1</v>
      </c>
      <c r="N103" s="6">
        <f t="shared" si="37"/>
        <v>1320.73</v>
      </c>
    </row>
    <row r="104" spans="1:22" s="8" customFormat="1" ht="12.95" customHeight="1" outlineLevel="1" x14ac:dyDescent="0.25">
      <c r="A104" s="12"/>
      <c r="B104" s="41"/>
      <c r="C104" s="54"/>
      <c r="D104" s="41"/>
      <c r="E104" s="9"/>
      <c r="F104" s="10"/>
      <c r="G104" s="9"/>
      <c r="H104" s="11"/>
      <c r="I104" s="11"/>
      <c r="J104" s="11"/>
      <c r="K104" s="11"/>
      <c r="L104" s="11"/>
      <c r="M104" s="44"/>
      <c r="N104" s="6"/>
    </row>
    <row r="105" spans="1:22" ht="12.95" customHeight="1" x14ac:dyDescent="0.25">
      <c r="A105" s="48">
        <v>14</v>
      </c>
      <c r="B105" s="98" t="s">
        <v>58</v>
      </c>
      <c r="C105" s="99"/>
      <c r="D105" s="99"/>
      <c r="E105" s="99"/>
      <c r="F105" s="99"/>
      <c r="G105" s="99"/>
      <c r="H105" s="99"/>
      <c r="I105" s="99"/>
      <c r="J105" s="99"/>
      <c r="K105" s="100"/>
      <c r="L105" s="49" t="s">
        <v>95</v>
      </c>
      <c r="M105" s="50"/>
      <c r="N105" s="51">
        <f>SUM(N106:N106)</f>
        <v>356.2</v>
      </c>
    </row>
    <row r="106" spans="1:22" ht="12.95" customHeight="1" outlineLevel="1" x14ac:dyDescent="0.25">
      <c r="A106" s="36" t="s">
        <v>15</v>
      </c>
      <c r="B106" s="40" t="s">
        <v>132</v>
      </c>
      <c r="C106" s="53" t="s">
        <v>134</v>
      </c>
      <c r="D106" s="52">
        <v>44228</v>
      </c>
      <c r="E106" s="3" t="s">
        <v>59</v>
      </c>
      <c r="F106" s="4" t="s">
        <v>1</v>
      </c>
      <c r="G106" s="3">
        <v>37.049999999999997</v>
      </c>
      <c r="H106" s="5">
        <v>2.36</v>
      </c>
      <c r="I106" s="5">
        <f>G106*H106</f>
        <v>87.437999999999988</v>
      </c>
      <c r="J106" s="5">
        <v>6.38</v>
      </c>
      <c r="K106" s="5">
        <f>J106*G106</f>
        <v>236.37899999999999</v>
      </c>
      <c r="L106" s="20">
        <f>J106+H106</f>
        <v>8.74</v>
      </c>
      <c r="M106" s="43">
        <v>0.1</v>
      </c>
      <c r="N106" s="6">
        <f>ROUND((K106+I106)*(1+M106),2)</f>
        <v>356.2</v>
      </c>
    </row>
    <row r="107" spans="1:22" ht="12.95" customHeight="1" thickBot="1" x14ac:dyDescent="0.3"/>
    <row r="108" spans="1:22" ht="12.95" customHeight="1" thickBot="1" x14ac:dyDescent="0.3">
      <c r="A108" s="7"/>
      <c r="B108" s="7"/>
      <c r="C108" s="58"/>
      <c r="D108" s="7"/>
      <c r="E108" s="92"/>
      <c r="F108" s="92"/>
      <c r="G108" s="92"/>
      <c r="H108" s="92"/>
      <c r="I108" s="92"/>
      <c r="J108" s="92"/>
      <c r="K108" s="92"/>
      <c r="L108" s="39"/>
      <c r="M108" s="60" t="s">
        <v>159</v>
      </c>
      <c r="N108" s="61">
        <f>N105+N99+N93+N89+N83+N67+N53+N41+N36+N32+N24+N18+N13+N9</f>
        <v>87402.189999999988</v>
      </c>
    </row>
    <row r="109" spans="1:22" hidden="1" x14ac:dyDescent="0.25">
      <c r="H109" s="67"/>
      <c r="J109" s="67"/>
    </row>
    <row r="110" spans="1:22" hidden="1" x14ac:dyDescent="0.25">
      <c r="H110" s="67"/>
      <c r="J110" s="67"/>
    </row>
    <row r="111" spans="1:22" hidden="1" x14ac:dyDescent="0.25"/>
    <row r="112" spans="1:2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</sheetData>
  <mergeCells count="43">
    <mergeCell ref="B105:K105"/>
    <mergeCell ref="B67:K67"/>
    <mergeCell ref="B83:K83"/>
    <mergeCell ref="B89:K89"/>
    <mergeCell ref="B93:K93"/>
    <mergeCell ref="B99:K99"/>
    <mergeCell ref="B24:K24"/>
    <mergeCell ref="B32:K32"/>
    <mergeCell ref="B36:K36"/>
    <mergeCell ref="B41:K41"/>
    <mergeCell ref="B53:K53"/>
    <mergeCell ref="E25:K25"/>
    <mergeCell ref="E29:K29"/>
    <mergeCell ref="E49:K49"/>
    <mergeCell ref="A5:N5"/>
    <mergeCell ref="B7:B8"/>
    <mergeCell ref="C7:C8"/>
    <mergeCell ref="D7:D8"/>
    <mergeCell ref="M7:M8"/>
    <mergeCell ref="A6:N6"/>
    <mergeCell ref="A7:A8"/>
    <mergeCell ref="E7:E8"/>
    <mergeCell ref="F7:F8"/>
    <mergeCell ref="G7:G8"/>
    <mergeCell ref="N7:N8"/>
    <mergeCell ref="H7:I7"/>
    <mergeCell ref="J7:K7"/>
    <mergeCell ref="A1:N1"/>
    <mergeCell ref="E108:K108"/>
    <mergeCell ref="E58:K58"/>
    <mergeCell ref="E68:K68"/>
    <mergeCell ref="E73:K73"/>
    <mergeCell ref="E54:K54"/>
    <mergeCell ref="L7:L8"/>
    <mergeCell ref="B13:K13"/>
    <mergeCell ref="B18:K18"/>
    <mergeCell ref="E47:K47"/>
    <mergeCell ref="E42:K42"/>
    <mergeCell ref="E44:K44"/>
    <mergeCell ref="A2:N2"/>
    <mergeCell ref="A3:N3"/>
    <mergeCell ref="A4:N4"/>
    <mergeCell ref="B9:K9"/>
  </mergeCells>
  <phoneticPr fontId="4" type="noConversion"/>
  <printOptions horizontalCentered="1"/>
  <pageMargins left="0" right="0" top="0.19685039370078741" bottom="0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Plan3</vt:lpstr>
      <vt:lpstr>Plan3!Titulos_de_impressao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Usuario</cp:lastModifiedBy>
  <cp:lastPrinted>2021-03-18T10:58:40Z</cp:lastPrinted>
  <dcterms:created xsi:type="dcterms:W3CDTF">2015-08-21T00:15:18Z</dcterms:created>
  <dcterms:modified xsi:type="dcterms:W3CDTF">2021-03-18T10:58:41Z</dcterms:modified>
</cp:coreProperties>
</file>