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0 2021\2021\P.P 008 2021 - ÁGUA GÁS E PÃO - ATE 13.05.2022\"/>
    </mc:Choice>
  </mc:AlternateContent>
  <bookViews>
    <workbookView xWindow="0" yWindow="0" windowWidth="24000" windowHeight="9735"/>
  </bookViews>
  <sheets>
    <sheet name="MENEGOLLA" sheetId="1" r:id="rId1"/>
  </sheets>
  <definedNames>
    <definedName name="_xlnm._FilterDatabase" localSheetId="0" hidden="1">MENEGOLLA!$A$8:$J$217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J24" i="1"/>
  <c r="J79" i="1" l="1"/>
  <c r="J23" i="1"/>
  <c r="I46" i="1" l="1"/>
  <c r="J22" i="1" l="1"/>
  <c r="J20" i="1" l="1"/>
  <c r="J69" i="1" l="1"/>
  <c r="J101" i="1" l="1"/>
  <c r="J140" i="1"/>
  <c r="J199" i="1"/>
  <c r="J100" i="1"/>
  <c r="J139" i="1"/>
  <c r="J19" i="1" l="1"/>
  <c r="J18" i="1" l="1"/>
  <c r="J66" i="1" l="1"/>
  <c r="J17" i="1" l="1"/>
  <c r="J64" i="1" l="1"/>
  <c r="I9" i="1" l="1"/>
  <c r="J14" i="1"/>
  <c r="C224" i="1"/>
  <c r="J13" i="1" l="1"/>
  <c r="J12" i="1"/>
  <c r="J61" i="1"/>
  <c r="J59" i="1" l="1"/>
  <c r="J58" i="1"/>
  <c r="J87" i="1"/>
  <c r="J57" i="1"/>
  <c r="J56" i="1"/>
  <c r="J50" i="1" l="1"/>
  <c r="J11" i="1" l="1"/>
  <c r="J49" i="1" l="1"/>
  <c r="J10" i="1" l="1"/>
  <c r="C223" i="1" l="1"/>
  <c r="J48" i="1"/>
  <c r="J47" i="1" l="1"/>
  <c r="J46" i="1" l="1"/>
  <c r="C221" i="1" s="1"/>
  <c r="J9" i="1" l="1"/>
  <c r="I86" i="1" l="1"/>
  <c r="I41" i="1"/>
  <c r="I198" i="1" l="1"/>
  <c r="I29" i="1"/>
  <c r="I174" i="1" l="1"/>
  <c r="I138" i="1"/>
  <c r="I99" i="1"/>
</calcChain>
</file>

<file path=xl/sharedStrings.xml><?xml version="1.0" encoding="utf-8"?>
<sst xmlns="http://schemas.openxmlformats.org/spreadsheetml/2006/main" count="163" uniqueCount="77">
  <si>
    <t>ITEM</t>
  </si>
  <si>
    <t>DESCRIÇÃO</t>
  </si>
  <si>
    <t>APRESENTAÇÃO</t>
  </si>
  <si>
    <t>QUANTIDADE</t>
  </si>
  <si>
    <t>VLR. UNIT</t>
  </si>
  <si>
    <t>PEDIDO</t>
  </si>
  <si>
    <t>DATA</t>
  </si>
  <si>
    <t>SALDO</t>
  </si>
  <si>
    <t>UNIDADE</t>
  </si>
  <si>
    <t>DESTINO</t>
  </si>
  <si>
    <t>KG</t>
  </si>
  <si>
    <t>VLR TOTAL</t>
  </si>
  <si>
    <t>NOTA</t>
  </si>
  <si>
    <t>EMPENHO</t>
  </si>
  <si>
    <t>SUPERMERCADO MENEGOLLA</t>
  </si>
  <si>
    <t>TELEFONE: 54. 3352- 1107</t>
  </si>
  <si>
    <t>EMAIL: mmenegollasupermercado@gmail.com</t>
  </si>
  <si>
    <t>CNPJ: 01.347.125/0001-55</t>
  </si>
  <si>
    <t>SÃO JOSÉ DO OURO/ RS</t>
  </si>
  <si>
    <t>ÁGUA MINERAL 20L SOMENTE O LIQUIDO SEM GÁS</t>
  </si>
  <si>
    <t>GALÃO</t>
  </si>
  <si>
    <t>BOTIJÃO DE GÁS P13 (CASCO)</t>
  </si>
  <si>
    <t>PÃO DE FORMA FATIADO. EMBALAGEM 600G</t>
  </si>
  <si>
    <t>PÃO FRANCÊS</t>
  </si>
  <si>
    <t>PÃO SOVADO 500G</t>
  </si>
  <si>
    <t>PÃO SOVADO DE CACHORRO QUENTE</t>
  </si>
  <si>
    <t xml:space="preserve">PREGÃO PRESENCIAL 008/2021 - REGSITRO DE PREÇO </t>
  </si>
  <si>
    <t>BOTIJÃO DE GÁS P45 (CASCO)</t>
  </si>
  <si>
    <t>CARGA DE GÁS P13 (BASE DE TROCA)</t>
  </si>
  <si>
    <t>CARGA DE GÁS P45 (BASE DE TROCA)</t>
  </si>
  <si>
    <t>ADMINISTRAÇÃO</t>
  </si>
  <si>
    <t>SAÚDE CANÇÕES</t>
  </si>
  <si>
    <t>MERENDA</t>
  </si>
  <si>
    <t>GÁS P45 - GRASSI</t>
  </si>
  <si>
    <t>SAÚDE CENTRO</t>
  </si>
  <si>
    <t>(MARINES)</t>
  </si>
  <si>
    <t>GÁS (MARINES)</t>
  </si>
  <si>
    <t>EUGENIO GRASSI</t>
  </si>
  <si>
    <t>GÁS - EDUCAÇÃO</t>
  </si>
  <si>
    <t>EDUCAÇÃO</t>
  </si>
  <si>
    <t>LEIA</t>
  </si>
  <si>
    <t>GÁS - LEIA</t>
  </si>
  <si>
    <t>GÁS - CENTRO ADM</t>
  </si>
  <si>
    <t>CENTRO ADM</t>
  </si>
  <si>
    <t>ASSISTENCIA</t>
  </si>
  <si>
    <t>LUCIANO DONDE</t>
  </si>
  <si>
    <t xml:space="preserve">PÃO - MERENDA </t>
  </si>
  <si>
    <t xml:space="preserve">ÁGUA - ADMINISTRAÇÃO </t>
  </si>
  <si>
    <t>GÁS - SAUDE CANÇÕES</t>
  </si>
  <si>
    <t>GÁS - MERENDA</t>
  </si>
  <si>
    <t>ÁGUA - ADMINISTRAÇÃO</t>
  </si>
  <si>
    <t>GÁS-  SAUDE CENTRO</t>
  </si>
  <si>
    <t>GÁS - LUCIANO</t>
  </si>
  <si>
    <t>GÁS -  MERENDA</t>
  </si>
  <si>
    <t>GÁS - ASSISTENCIA</t>
  </si>
  <si>
    <t>GÁS - ADMINISTRAÇÃO</t>
  </si>
  <si>
    <t>GÁS - Mª HELENA</t>
  </si>
  <si>
    <t>ÁGUA - ADMINSITRAÇÃO</t>
  </si>
  <si>
    <t>GÁS - AGRICULTURA</t>
  </si>
  <si>
    <t>NÃO FOI EMPENHADA</t>
  </si>
  <si>
    <t>ÁGUA -ADMINISTRAÇÃO</t>
  </si>
  <si>
    <t>REFERENTE A NF 9817 DE 28/05</t>
  </si>
  <si>
    <t>REF 28/05</t>
  </si>
  <si>
    <t>OBRAS</t>
  </si>
  <si>
    <t>ÁGUA- OBRAS</t>
  </si>
  <si>
    <t>Mª HELENA</t>
  </si>
  <si>
    <t>CASA DE ACOLHIMENTO</t>
  </si>
  <si>
    <t>GÁS - CASA DE ACOLHIMENTO</t>
  </si>
  <si>
    <t>CONSELHO</t>
  </si>
  <si>
    <t>GÁS - CONSELHO TUTELAR</t>
  </si>
  <si>
    <t>PÃO - CASA ACOLHIMENTO</t>
  </si>
  <si>
    <t>MARIA HELENA</t>
  </si>
  <si>
    <t>GÁS - MARIA HELENA</t>
  </si>
  <si>
    <t>GÁS - SALA DE APOIO JG</t>
  </si>
  <si>
    <t>SALA DE APIO JG</t>
  </si>
  <si>
    <t>GÁS -LUCIANO</t>
  </si>
  <si>
    <t>ÁGUA -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</si>
</sst>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14" fontId="0" fillId="0" borderId="9" xfId="0" applyNumberForma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14" fontId="0" fillId="0" borderId="11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4" fontId="3" fillId="0" borderId="9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4" fontId="0" fillId="0" borderId="12" xfId="0" applyNumberFormat="1" applyBorder="1" applyAlignment="1">
      <alignment horizontal="right"/>
    </xf>
    <xf numFmtId="1" fontId="0" fillId="0" borderId="9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4" fontId="0" fillId="0" borderId="16" xfId="0" applyNumberFormat="1" applyBorder="1"/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/>
    </xf>
    <xf numFmtId="14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right"/>
    </xf>
    <xf numFmtId="14" fontId="0" fillId="0" borderId="16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right"/>
    </xf>
    <xf numFmtId="14" fontId="0" fillId="0" borderId="1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tabSelected="1" topLeftCell="A59" zoomScaleNormal="100" workbookViewId="0">
      <selection activeCell="F81" sqref="F81"/>
    </sheetView>
  </sheetViews>
  <sheetFormatPr defaultRowHeight="15" x14ac:dyDescent="0.25"/>
  <cols>
    <col min="1" max="1" width="11.28515625" style="7" customWidth="1"/>
    <col min="2" max="2" width="29.28515625" style="2" customWidth="1"/>
    <col min="3" max="3" width="16.42578125" style="2" customWidth="1"/>
    <col min="4" max="4" width="23.85546875" style="2" customWidth="1"/>
    <col min="5" max="5" width="21" style="5" customWidth="1"/>
    <col min="6" max="6" width="28.140625" style="12" customWidth="1"/>
    <col min="7" max="7" width="23.140625" style="12" customWidth="1"/>
    <col min="8" max="8" width="12.7109375" style="12" customWidth="1"/>
    <col min="9" max="9" width="11.85546875" customWidth="1"/>
    <col min="10" max="10" width="13.42578125" style="13" customWidth="1"/>
    <col min="11" max="11" width="23.140625" customWidth="1"/>
  </cols>
  <sheetData>
    <row r="1" spans="1:11" x14ac:dyDescent="0.25">
      <c r="A1" s="135" t="s">
        <v>26</v>
      </c>
      <c r="B1" s="136"/>
      <c r="C1" s="136"/>
      <c r="D1" s="136"/>
      <c r="E1" s="136"/>
      <c r="F1" s="136"/>
      <c r="G1" s="136"/>
      <c r="H1" s="136"/>
      <c r="I1" s="136"/>
      <c r="J1" s="137"/>
      <c r="K1" s="65"/>
    </row>
    <row r="2" spans="1:11" x14ac:dyDescent="0.25">
      <c r="A2" s="138" t="s">
        <v>14</v>
      </c>
      <c r="B2" s="139"/>
      <c r="C2" s="139"/>
      <c r="D2" s="139"/>
      <c r="E2" s="139"/>
      <c r="F2" s="139"/>
      <c r="G2" s="139"/>
      <c r="H2" s="139"/>
      <c r="I2" s="139"/>
      <c r="J2" s="140"/>
      <c r="K2" s="65"/>
    </row>
    <row r="3" spans="1:11" x14ac:dyDescent="0.25">
      <c r="A3" s="141" t="s">
        <v>17</v>
      </c>
      <c r="B3" s="142"/>
      <c r="C3" s="142"/>
      <c r="D3" s="142"/>
      <c r="E3" s="142"/>
      <c r="F3" s="142"/>
      <c r="G3" s="142"/>
      <c r="H3" s="142"/>
      <c r="I3" s="142"/>
      <c r="J3" s="143"/>
      <c r="K3" s="65"/>
    </row>
    <row r="4" spans="1:11" x14ac:dyDescent="0.25">
      <c r="A4" s="141" t="s">
        <v>18</v>
      </c>
      <c r="B4" s="142"/>
      <c r="C4" s="142"/>
      <c r="D4" s="142"/>
      <c r="E4" s="142"/>
      <c r="F4" s="142"/>
      <c r="G4" s="142"/>
      <c r="H4" s="142"/>
      <c r="I4" s="142"/>
      <c r="J4" s="143"/>
      <c r="K4" s="65"/>
    </row>
    <row r="5" spans="1:11" ht="15" customHeight="1" x14ac:dyDescent="0.25">
      <c r="A5" s="144" t="s">
        <v>15</v>
      </c>
      <c r="B5" s="145"/>
      <c r="C5" s="145"/>
      <c r="D5" s="145"/>
      <c r="E5" s="145"/>
      <c r="F5" s="145"/>
      <c r="G5" s="145"/>
      <c r="H5" s="145"/>
      <c r="I5" s="145"/>
      <c r="J5" s="146"/>
      <c r="K5" s="65"/>
    </row>
    <row r="6" spans="1:11" x14ac:dyDescent="0.25">
      <c r="A6" s="147" t="s">
        <v>16</v>
      </c>
      <c r="B6" s="148"/>
      <c r="C6" s="148"/>
      <c r="D6" s="148"/>
      <c r="E6" s="148"/>
      <c r="F6" s="148"/>
      <c r="G6" s="148"/>
      <c r="H6" s="148"/>
      <c r="I6" s="148"/>
      <c r="J6" s="149"/>
      <c r="K6" s="65"/>
    </row>
    <row r="8" spans="1:11" x14ac:dyDescent="0.25">
      <c r="A8" s="6" t="s">
        <v>0</v>
      </c>
      <c r="B8" s="1" t="s">
        <v>1</v>
      </c>
      <c r="C8" s="1" t="s">
        <v>2</v>
      </c>
      <c r="D8" s="1" t="s">
        <v>3</v>
      </c>
      <c r="E8" s="4" t="s">
        <v>4</v>
      </c>
      <c r="F8" s="3" t="s">
        <v>5</v>
      </c>
      <c r="G8" s="3" t="s">
        <v>9</v>
      </c>
      <c r="H8" s="3" t="s">
        <v>6</v>
      </c>
      <c r="I8" s="1" t="s">
        <v>7</v>
      </c>
      <c r="J8" s="14" t="s">
        <v>11</v>
      </c>
    </row>
    <row r="9" spans="1:11" x14ac:dyDescent="0.25">
      <c r="A9" s="114">
        <v>1</v>
      </c>
      <c r="B9" s="117" t="s">
        <v>19</v>
      </c>
      <c r="C9" s="120" t="s">
        <v>20</v>
      </c>
      <c r="D9" s="110">
        <v>250</v>
      </c>
      <c r="E9" s="96">
        <v>12.99</v>
      </c>
      <c r="F9" s="53">
        <v>3</v>
      </c>
      <c r="G9" s="53" t="s">
        <v>30</v>
      </c>
      <c r="H9" s="38">
        <v>44335</v>
      </c>
      <c r="I9" s="110">
        <f>D9-F9-F11-F12-F13-F14-F15-F16-F17-F18-F19-F20-F21-F22-F23-F24-F25-F26-F28</f>
        <v>206</v>
      </c>
      <c r="J9" s="23">
        <f>12.99*3</f>
        <v>38.97</v>
      </c>
    </row>
    <row r="10" spans="1:11" x14ac:dyDescent="0.25">
      <c r="A10" s="115"/>
      <c r="B10" s="118"/>
      <c r="C10" s="121"/>
      <c r="D10" s="92"/>
      <c r="E10" s="123"/>
      <c r="F10" s="72">
        <v>3</v>
      </c>
      <c r="G10" s="72" t="s">
        <v>30</v>
      </c>
      <c r="H10" s="70">
        <v>44344</v>
      </c>
      <c r="I10" s="92"/>
      <c r="J10" s="76">
        <f>12.99*3</f>
        <v>38.97</v>
      </c>
    </row>
    <row r="11" spans="1:11" x14ac:dyDescent="0.25">
      <c r="A11" s="115"/>
      <c r="B11" s="118"/>
      <c r="C11" s="121"/>
      <c r="D11" s="92"/>
      <c r="E11" s="123"/>
      <c r="F11" s="51">
        <v>4</v>
      </c>
      <c r="G11" s="51" t="s">
        <v>30</v>
      </c>
      <c r="H11" s="39">
        <v>44368</v>
      </c>
      <c r="I11" s="92"/>
      <c r="J11" s="22">
        <f>12.99*4</f>
        <v>51.96</v>
      </c>
    </row>
    <row r="12" spans="1:11" x14ac:dyDescent="0.25">
      <c r="A12" s="115"/>
      <c r="B12" s="118"/>
      <c r="C12" s="121"/>
      <c r="D12" s="92"/>
      <c r="E12" s="123"/>
      <c r="F12" s="51">
        <v>2</v>
      </c>
      <c r="G12" s="51" t="s">
        <v>30</v>
      </c>
      <c r="H12" s="39">
        <v>44390</v>
      </c>
      <c r="I12" s="92"/>
      <c r="J12" s="22">
        <f>12.99*2</f>
        <v>25.98</v>
      </c>
    </row>
    <row r="13" spans="1:11" x14ac:dyDescent="0.25">
      <c r="A13" s="115"/>
      <c r="B13" s="118"/>
      <c r="C13" s="121"/>
      <c r="D13" s="92"/>
      <c r="E13" s="123"/>
      <c r="F13" s="51">
        <v>3</v>
      </c>
      <c r="G13" s="51" t="s">
        <v>30</v>
      </c>
      <c r="H13" s="39">
        <v>44404</v>
      </c>
      <c r="I13" s="92"/>
      <c r="J13" s="22">
        <f>12.99*3</f>
        <v>38.97</v>
      </c>
    </row>
    <row r="14" spans="1:11" x14ac:dyDescent="0.25">
      <c r="A14" s="115"/>
      <c r="B14" s="118"/>
      <c r="C14" s="121"/>
      <c r="D14" s="92"/>
      <c r="E14" s="123"/>
      <c r="F14" s="51">
        <v>3</v>
      </c>
      <c r="G14" s="51" t="s">
        <v>30</v>
      </c>
      <c r="H14" s="21">
        <v>44412</v>
      </c>
      <c r="I14" s="92"/>
      <c r="J14" s="22">
        <f>12.99*3</f>
        <v>38.97</v>
      </c>
      <c r="K14" s="12" t="s">
        <v>62</v>
      </c>
    </row>
    <row r="15" spans="1:11" x14ac:dyDescent="0.25">
      <c r="A15" s="115"/>
      <c r="B15" s="118"/>
      <c r="C15" s="121"/>
      <c r="D15" s="92"/>
      <c r="E15" s="123"/>
      <c r="F15" s="51">
        <v>3</v>
      </c>
      <c r="G15" s="51" t="s">
        <v>30</v>
      </c>
      <c r="H15" s="21">
        <v>44418</v>
      </c>
      <c r="I15" s="92"/>
      <c r="J15" s="22">
        <v>38.97</v>
      </c>
    </row>
    <row r="16" spans="1:11" x14ac:dyDescent="0.25">
      <c r="A16" s="115"/>
      <c r="B16" s="118"/>
      <c r="C16" s="121"/>
      <c r="D16" s="92"/>
      <c r="E16" s="123"/>
      <c r="F16" s="51">
        <v>1</v>
      </c>
      <c r="G16" s="51" t="s">
        <v>63</v>
      </c>
      <c r="H16" s="21">
        <v>44419</v>
      </c>
      <c r="I16" s="92"/>
      <c r="J16" s="22">
        <v>12.99</v>
      </c>
    </row>
    <row r="17" spans="1:10" x14ac:dyDescent="0.25">
      <c r="A17" s="115"/>
      <c r="B17" s="118"/>
      <c r="C17" s="121"/>
      <c r="D17" s="92"/>
      <c r="E17" s="123"/>
      <c r="F17" s="51">
        <v>4</v>
      </c>
      <c r="G17" s="51" t="s">
        <v>30</v>
      </c>
      <c r="H17" s="21">
        <v>44427</v>
      </c>
      <c r="I17" s="92"/>
      <c r="J17" s="22">
        <f>12.99*4</f>
        <v>51.96</v>
      </c>
    </row>
    <row r="18" spans="1:10" x14ac:dyDescent="0.25">
      <c r="A18" s="115"/>
      <c r="B18" s="118"/>
      <c r="C18" s="121"/>
      <c r="D18" s="92"/>
      <c r="E18" s="123"/>
      <c r="F18" s="51">
        <v>3</v>
      </c>
      <c r="G18" s="51" t="s">
        <v>30</v>
      </c>
      <c r="H18" s="21">
        <v>44452</v>
      </c>
      <c r="I18" s="92"/>
      <c r="J18" s="22">
        <f>12.99*3</f>
        <v>38.97</v>
      </c>
    </row>
    <row r="19" spans="1:10" x14ac:dyDescent="0.25">
      <c r="A19" s="115"/>
      <c r="B19" s="118"/>
      <c r="C19" s="121"/>
      <c r="D19" s="92"/>
      <c r="E19" s="123"/>
      <c r="F19" s="51">
        <v>3</v>
      </c>
      <c r="G19" s="51" t="s">
        <v>30</v>
      </c>
      <c r="H19" s="21">
        <v>44466</v>
      </c>
      <c r="I19" s="92"/>
      <c r="J19" s="22">
        <f>12.99*3</f>
        <v>38.97</v>
      </c>
    </row>
    <row r="20" spans="1:10" x14ac:dyDescent="0.25">
      <c r="A20" s="115"/>
      <c r="B20" s="118"/>
      <c r="C20" s="121"/>
      <c r="D20" s="92"/>
      <c r="E20" s="123"/>
      <c r="F20" s="51">
        <v>3</v>
      </c>
      <c r="G20" s="51" t="s">
        <v>30</v>
      </c>
      <c r="H20" s="21">
        <v>44490</v>
      </c>
      <c r="I20" s="92"/>
      <c r="J20" s="22">
        <f>12.99*3</f>
        <v>38.97</v>
      </c>
    </row>
    <row r="21" spans="1:10" x14ac:dyDescent="0.25">
      <c r="A21" s="115"/>
      <c r="B21" s="118"/>
      <c r="C21" s="121"/>
      <c r="D21" s="92"/>
      <c r="E21" s="123"/>
      <c r="F21" s="51">
        <v>1</v>
      </c>
      <c r="G21" s="51" t="s">
        <v>63</v>
      </c>
      <c r="H21" s="21">
        <v>44494</v>
      </c>
      <c r="I21" s="92"/>
      <c r="J21" s="22">
        <v>12.99</v>
      </c>
    </row>
    <row r="22" spans="1:10" x14ac:dyDescent="0.25">
      <c r="A22" s="115"/>
      <c r="B22" s="118"/>
      <c r="C22" s="121"/>
      <c r="D22" s="92"/>
      <c r="E22" s="123"/>
      <c r="F22" s="51">
        <v>4</v>
      </c>
      <c r="G22" s="51" t="s">
        <v>30</v>
      </c>
      <c r="H22" s="21">
        <v>44497</v>
      </c>
      <c r="I22" s="92"/>
      <c r="J22" s="22">
        <f>12.99*4</f>
        <v>51.96</v>
      </c>
    </row>
    <row r="23" spans="1:10" x14ac:dyDescent="0.25">
      <c r="A23" s="115"/>
      <c r="B23" s="118"/>
      <c r="C23" s="121"/>
      <c r="D23" s="92"/>
      <c r="E23" s="123"/>
      <c r="F23" s="51">
        <v>3</v>
      </c>
      <c r="G23" s="51" t="s">
        <v>30</v>
      </c>
      <c r="H23" s="21">
        <v>44511</v>
      </c>
      <c r="I23" s="92"/>
      <c r="J23" s="22">
        <f>12.99*3</f>
        <v>38.97</v>
      </c>
    </row>
    <row r="24" spans="1:10" x14ac:dyDescent="0.25">
      <c r="A24" s="115"/>
      <c r="B24" s="118"/>
      <c r="C24" s="121"/>
      <c r="D24" s="92"/>
      <c r="E24" s="123"/>
      <c r="F24" s="51">
        <v>4</v>
      </c>
      <c r="G24" s="51" t="s">
        <v>30</v>
      </c>
      <c r="H24" s="21">
        <v>44522</v>
      </c>
      <c r="I24" s="92"/>
      <c r="J24" s="22">
        <f>12.99*4</f>
        <v>51.96</v>
      </c>
    </row>
    <row r="25" spans="1:10" x14ac:dyDescent="0.25">
      <c r="A25" s="115"/>
      <c r="B25" s="118"/>
      <c r="C25" s="121"/>
      <c r="D25" s="92"/>
      <c r="E25" s="123"/>
      <c r="F25" s="51"/>
      <c r="G25" s="51"/>
      <c r="H25" s="21"/>
      <c r="I25" s="92"/>
      <c r="J25" s="22"/>
    </row>
    <row r="26" spans="1:10" x14ac:dyDescent="0.25">
      <c r="A26" s="115"/>
      <c r="B26" s="118"/>
      <c r="C26" s="121"/>
      <c r="D26" s="92"/>
      <c r="E26" s="123"/>
      <c r="F26" s="51"/>
      <c r="G26" s="51"/>
      <c r="H26" s="21"/>
      <c r="I26" s="92"/>
      <c r="J26" s="22"/>
    </row>
    <row r="27" spans="1:10" x14ac:dyDescent="0.25">
      <c r="A27" s="115"/>
      <c r="B27" s="118"/>
      <c r="C27" s="121"/>
      <c r="D27" s="92"/>
      <c r="E27" s="123"/>
      <c r="F27" s="51"/>
      <c r="G27" s="51"/>
      <c r="H27" s="21"/>
      <c r="I27" s="92"/>
      <c r="J27" s="22"/>
    </row>
    <row r="28" spans="1:10" ht="15.75" thickBot="1" x14ac:dyDescent="0.3">
      <c r="A28" s="116"/>
      <c r="B28" s="119"/>
      <c r="C28" s="122"/>
      <c r="D28" s="93"/>
      <c r="E28" s="124"/>
      <c r="F28" s="52"/>
      <c r="G28" s="52"/>
      <c r="H28" s="26"/>
      <c r="I28" s="93"/>
      <c r="J28" s="24"/>
    </row>
    <row r="29" spans="1:10" x14ac:dyDescent="0.25">
      <c r="A29" s="111">
        <v>2</v>
      </c>
      <c r="B29" s="125" t="s">
        <v>21</v>
      </c>
      <c r="C29" s="91" t="s">
        <v>8</v>
      </c>
      <c r="D29" s="91">
        <v>10</v>
      </c>
      <c r="E29" s="128">
        <v>160</v>
      </c>
      <c r="F29" s="33"/>
      <c r="G29" s="33"/>
      <c r="H29" s="34"/>
      <c r="I29" s="91">
        <f>D29-F29-F30-F31-F32-F33-F34-F35-F36-F37-F38</f>
        <v>10</v>
      </c>
      <c r="J29" s="35"/>
    </row>
    <row r="30" spans="1:10" x14ac:dyDescent="0.25">
      <c r="A30" s="112"/>
      <c r="B30" s="126"/>
      <c r="C30" s="92"/>
      <c r="D30" s="92"/>
      <c r="E30" s="123"/>
      <c r="F30" s="9"/>
      <c r="G30" s="9"/>
      <c r="H30" s="18"/>
      <c r="I30" s="92"/>
      <c r="J30" s="15"/>
    </row>
    <row r="31" spans="1:10" x14ac:dyDescent="0.25">
      <c r="A31" s="112"/>
      <c r="B31" s="126"/>
      <c r="C31" s="92"/>
      <c r="D31" s="92"/>
      <c r="E31" s="123"/>
      <c r="F31" s="9"/>
      <c r="G31" s="9"/>
      <c r="H31" s="18"/>
      <c r="I31" s="92"/>
      <c r="J31" s="15"/>
    </row>
    <row r="32" spans="1:10" x14ac:dyDescent="0.25">
      <c r="A32" s="112"/>
      <c r="B32" s="126"/>
      <c r="C32" s="92"/>
      <c r="D32" s="92"/>
      <c r="E32" s="123"/>
      <c r="F32" s="9"/>
      <c r="G32" s="9"/>
      <c r="H32" s="18"/>
      <c r="I32" s="92"/>
      <c r="J32" s="15"/>
    </row>
    <row r="33" spans="1:10" x14ac:dyDescent="0.25">
      <c r="A33" s="112"/>
      <c r="B33" s="126"/>
      <c r="C33" s="92"/>
      <c r="D33" s="92"/>
      <c r="E33" s="123"/>
      <c r="F33" s="9"/>
      <c r="G33" s="9"/>
      <c r="H33" s="18"/>
      <c r="I33" s="92"/>
      <c r="J33" s="15"/>
    </row>
    <row r="34" spans="1:10" x14ac:dyDescent="0.25">
      <c r="A34" s="112"/>
      <c r="B34" s="126"/>
      <c r="C34" s="92"/>
      <c r="D34" s="92"/>
      <c r="E34" s="123"/>
      <c r="F34" s="9"/>
      <c r="G34" s="9"/>
      <c r="H34" s="18"/>
      <c r="I34" s="92"/>
      <c r="J34" s="15"/>
    </row>
    <row r="35" spans="1:10" x14ac:dyDescent="0.25">
      <c r="A35" s="112"/>
      <c r="B35" s="126"/>
      <c r="C35" s="92"/>
      <c r="D35" s="92"/>
      <c r="E35" s="123"/>
      <c r="F35" s="9"/>
      <c r="G35" s="9"/>
      <c r="H35" s="18"/>
      <c r="I35" s="92"/>
      <c r="J35" s="15"/>
    </row>
    <row r="36" spans="1:10" x14ac:dyDescent="0.25">
      <c r="A36" s="112"/>
      <c r="B36" s="126"/>
      <c r="C36" s="92"/>
      <c r="D36" s="92"/>
      <c r="E36" s="123"/>
      <c r="F36" s="9"/>
      <c r="G36" s="9"/>
      <c r="H36" s="18"/>
      <c r="I36" s="92"/>
      <c r="J36" s="15"/>
    </row>
    <row r="37" spans="1:10" x14ac:dyDescent="0.25">
      <c r="A37" s="112"/>
      <c r="B37" s="126"/>
      <c r="C37" s="92"/>
      <c r="D37" s="92"/>
      <c r="E37" s="123"/>
      <c r="F37" s="9"/>
      <c r="G37" s="9"/>
      <c r="H37" s="18"/>
      <c r="I37" s="92"/>
      <c r="J37" s="15"/>
    </row>
    <row r="38" spans="1:10" x14ac:dyDescent="0.25">
      <c r="A38" s="112"/>
      <c r="B38" s="126"/>
      <c r="C38" s="92"/>
      <c r="D38" s="92"/>
      <c r="E38" s="123"/>
      <c r="F38" s="9"/>
      <c r="G38" s="9"/>
      <c r="H38" s="18"/>
      <c r="I38" s="92"/>
      <c r="J38" s="15"/>
    </row>
    <row r="39" spans="1:10" x14ac:dyDescent="0.25">
      <c r="A39" s="112"/>
      <c r="B39" s="126"/>
      <c r="C39" s="92"/>
      <c r="D39" s="92"/>
      <c r="E39" s="123"/>
      <c r="F39" s="9"/>
      <c r="G39" s="9"/>
      <c r="H39" s="18"/>
      <c r="I39" s="92"/>
      <c r="J39" s="15"/>
    </row>
    <row r="40" spans="1:10" ht="15.75" thickBot="1" x14ac:dyDescent="0.3">
      <c r="A40" s="113"/>
      <c r="B40" s="127"/>
      <c r="C40" s="93"/>
      <c r="D40" s="93"/>
      <c r="E40" s="124"/>
      <c r="F40" s="10"/>
      <c r="G40" s="10"/>
      <c r="H40" s="27"/>
      <c r="I40" s="93"/>
      <c r="J40" s="16"/>
    </row>
    <row r="41" spans="1:10" x14ac:dyDescent="0.25">
      <c r="A41" s="111">
        <v>3</v>
      </c>
      <c r="B41" s="125" t="s">
        <v>27</v>
      </c>
      <c r="C41" s="91" t="s">
        <v>8</v>
      </c>
      <c r="D41" s="91">
        <v>5</v>
      </c>
      <c r="E41" s="94">
        <v>500</v>
      </c>
      <c r="F41" s="33"/>
      <c r="G41" s="33"/>
      <c r="H41" s="34"/>
      <c r="I41" s="150">
        <f>D41-F41-F42-F43-F44-F45</f>
        <v>5</v>
      </c>
      <c r="J41" s="35"/>
    </row>
    <row r="42" spans="1:10" x14ac:dyDescent="0.25">
      <c r="A42" s="112"/>
      <c r="B42" s="126"/>
      <c r="C42" s="92"/>
      <c r="D42" s="92"/>
      <c r="E42" s="95"/>
      <c r="F42" s="9"/>
      <c r="G42" s="9"/>
      <c r="H42" s="18"/>
      <c r="I42" s="121"/>
      <c r="J42" s="15"/>
    </row>
    <row r="43" spans="1:10" x14ac:dyDescent="0.25">
      <c r="A43" s="112"/>
      <c r="B43" s="126"/>
      <c r="C43" s="92"/>
      <c r="D43" s="92"/>
      <c r="E43" s="95"/>
      <c r="F43" s="9"/>
      <c r="G43" s="9"/>
      <c r="H43" s="18"/>
      <c r="I43" s="121"/>
      <c r="J43" s="15"/>
    </row>
    <row r="44" spans="1:10" x14ac:dyDescent="0.25">
      <c r="A44" s="112"/>
      <c r="B44" s="126"/>
      <c r="C44" s="92"/>
      <c r="D44" s="92"/>
      <c r="E44" s="95"/>
      <c r="F44" s="9"/>
      <c r="G44" s="9"/>
      <c r="H44" s="18"/>
      <c r="I44" s="121"/>
      <c r="J44" s="15"/>
    </row>
    <row r="45" spans="1:10" ht="15.75" thickBot="1" x14ac:dyDescent="0.3">
      <c r="A45" s="113"/>
      <c r="B45" s="127"/>
      <c r="C45" s="93"/>
      <c r="D45" s="93"/>
      <c r="E45" s="103"/>
      <c r="F45" s="10"/>
      <c r="G45" s="10"/>
      <c r="H45" s="27"/>
      <c r="I45" s="122"/>
      <c r="J45" s="16"/>
    </row>
    <row r="46" spans="1:10" x14ac:dyDescent="0.25">
      <c r="A46" s="111">
        <v>4</v>
      </c>
      <c r="B46" s="125" t="s">
        <v>28</v>
      </c>
      <c r="C46" s="91" t="s">
        <v>8</v>
      </c>
      <c r="D46" s="91">
        <v>200</v>
      </c>
      <c r="E46" s="94">
        <v>86</v>
      </c>
      <c r="F46" s="64">
        <v>1</v>
      </c>
      <c r="G46" s="64" t="s">
        <v>31</v>
      </c>
      <c r="H46" s="43">
        <v>44340</v>
      </c>
      <c r="I46" s="91">
        <f>D46-F46-F47-F48-F49-F50-F51-F52-F53-F55-F56-F57-F58-F59-F60-F61-F62-F63-F64-F65-F80-F81-F82-F83-F84-F85-F54-F66-F67-F68-F69-F70-F71-F72-F73-F74-F75-F76-F77-F78-F79</f>
        <v>153</v>
      </c>
      <c r="J46" s="44">
        <f>86*1</f>
        <v>86</v>
      </c>
    </row>
    <row r="47" spans="1:10" x14ac:dyDescent="0.25">
      <c r="A47" s="112"/>
      <c r="B47" s="126"/>
      <c r="C47" s="92"/>
      <c r="D47" s="92"/>
      <c r="E47" s="95"/>
      <c r="F47" s="62">
        <v>1</v>
      </c>
      <c r="G47" s="62" t="s">
        <v>32</v>
      </c>
      <c r="H47" s="21">
        <v>44341</v>
      </c>
      <c r="I47" s="92"/>
      <c r="J47" s="22">
        <f>86</f>
        <v>86</v>
      </c>
    </row>
    <row r="48" spans="1:10" x14ac:dyDescent="0.25">
      <c r="A48" s="112"/>
      <c r="B48" s="126"/>
      <c r="C48" s="92"/>
      <c r="D48" s="92"/>
      <c r="E48" s="95"/>
      <c r="F48" s="62">
        <v>2</v>
      </c>
      <c r="G48" s="62" t="s">
        <v>32</v>
      </c>
      <c r="H48" s="21">
        <v>44342</v>
      </c>
      <c r="I48" s="92"/>
      <c r="J48" s="22">
        <f>86*2</f>
        <v>172</v>
      </c>
    </row>
    <row r="49" spans="1:10" x14ac:dyDescent="0.25">
      <c r="A49" s="112"/>
      <c r="B49" s="126"/>
      <c r="C49" s="92"/>
      <c r="D49" s="92"/>
      <c r="E49" s="95"/>
      <c r="F49" s="62">
        <v>1</v>
      </c>
      <c r="G49" s="62" t="s">
        <v>34</v>
      </c>
      <c r="H49" s="21">
        <v>44364</v>
      </c>
      <c r="I49" s="92"/>
      <c r="J49" s="22">
        <f>86</f>
        <v>86</v>
      </c>
    </row>
    <row r="50" spans="1:10" x14ac:dyDescent="0.25">
      <c r="A50" s="112"/>
      <c r="B50" s="126"/>
      <c r="C50" s="92"/>
      <c r="D50" s="92"/>
      <c r="E50" s="95"/>
      <c r="F50" s="62">
        <v>2</v>
      </c>
      <c r="G50" s="62" t="s">
        <v>35</v>
      </c>
      <c r="H50" s="21">
        <v>44368</v>
      </c>
      <c r="I50" s="92"/>
      <c r="J50" s="22">
        <f>86*2</f>
        <v>172</v>
      </c>
    </row>
    <row r="51" spans="1:10" x14ac:dyDescent="0.25">
      <c r="A51" s="112"/>
      <c r="B51" s="126"/>
      <c r="C51" s="92"/>
      <c r="D51" s="92"/>
      <c r="E51" s="95"/>
      <c r="F51" s="62">
        <v>1</v>
      </c>
      <c r="G51" s="62" t="s">
        <v>39</v>
      </c>
      <c r="H51" s="21">
        <v>44369</v>
      </c>
      <c r="I51" s="92"/>
      <c r="J51" s="22">
        <v>86</v>
      </c>
    </row>
    <row r="52" spans="1:10" x14ac:dyDescent="0.25">
      <c r="A52" s="112"/>
      <c r="B52" s="126"/>
      <c r="C52" s="92"/>
      <c r="D52" s="92"/>
      <c r="E52" s="95"/>
      <c r="F52" s="62">
        <v>1</v>
      </c>
      <c r="G52" s="62" t="s">
        <v>40</v>
      </c>
      <c r="H52" s="21">
        <v>44369</v>
      </c>
      <c r="I52" s="92"/>
      <c r="J52" s="22">
        <v>86</v>
      </c>
    </row>
    <row r="53" spans="1:10" x14ac:dyDescent="0.25">
      <c r="A53" s="112"/>
      <c r="B53" s="126"/>
      <c r="C53" s="92"/>
      <c r="D53" s="92"/>
      <c r="E53" s="95"/>
      <c r="F53" s="62">
        <v>1</v>
      </c>
      <c r="G53" s="62" t="s">
        <v>43</v>
      </c>
      <c r="H53" s="21">
        <v>44369</v>
      </c>
      <c r="I53" s="92"/>
      <c r="J53" s="22">
        <v>86</v>
      </c>
    </row>
    <row r="54" spans="1:10" x14ac:dyDescent="0.25">
      <c r="A54" s="112"/>
      <c r="B54" s="126"/>
      <c r="C54" s="92"/>
      <c r="D54" s="92"/>
      <c r="E54" s="95"/>
      <c r="F54" s="67">
        <v>1</v>
      </c>
      <c r="G54" s="67" t="s">
        <v>44</v>
      </c>
      <c r="H54" s="21">
        <v>44382</v>
      </c>
      <c r="I54" s="92"/>
      <c r="J54" s="22">
        <v>86</v>
      </c>
    </row>
    <row r="55" spans="1:10" x14ac:dyDescent="0.25">
      <c r="A55" s="112"/>
      <c r="B55" s="126"/>
      <c r="C55" s="92"/>
      <c r="D55" s="92"/>
      <c r="E55" s="95"/>
      <c r="F55" s="62">
        <v>1</v>
      </c>
      <c r="G55" s="62" t="s">
        <v>45</v>
      </c>
      <c r="H55" s="21">
        <v>44383</v>
      </c>
      <c r="I55" s="92"/>
      <c r="J55" s="22">
        <v>86</v>
      </c>
    </row>
    <row r="56" spans="1:10" x14ac:dyDescent="0.25">
      <c r="A56" s="112"/>
      <c r="B56" s="126"/>
      <c r="C56" s="92"/>
      <c r="D56" s="92"/>
      <c r="E56" s="95"/>
      <c r="F56" s="62">
        <v>3</v>
      </c>
      <c r="G56" s="62" t="s">
        <v>32</v>
      </c>
      <c r="H56" s="21">
        <v>44383</v>
      </c>
      <c r="I56" s="92"/>
      <c r="J56" s="22">
        <f>86*3</f>
        <v>258</v>
      </c>
    </row>
    <row r="57" spans="1:10" x14ac:dyDescent="0.25">
      <c r="A57" s="112"/>
      <c r="B57" s="126"/>
      <c r="C57" s="92"/>
      <c r="D57" s="92"/>
      <c r="E57" s="95"/>
      <c r="F57" s="62">
        <v>1</v>
      </c>
      <c r="G57" s="62" t="s">
        <v>30</v>
      </c>
      <c r="H57" s="21">
        <v>44383</v>
      </c>
      <c r="I57" s="92"/>
      <c r="J57" s="22">
        <f>86*1</f>
        <v>86</v>
      </c>
    </row>
    <row r="58" spans="1:10" x14ac:dyDescent="0.25">
      <c r="A58" s="112"/>
      <c r="B58" s="126"/>
      <c r="C58" s="92"/>
      <c r="D58" s="92"/>
      <c r="E58" s="95"/>
      <c r="F58" s="62">
        <v>2</v>
      </c>
      <c r="G58" s="62" t="s">
        <v>65</v>
      </c>
      <c r="H58" s="21">
        <v>44383</v>
      </c>
      <c r="I58" s="92"/>
      <c r="J58" s="22">
        <f>86*1</f>
        <v>86</v>
      </c>
    </row>
    <row r="59" spans="1:10" x14ac:dyDescent="0.25">
      <c r="A59" s="112"/>
      <c r="B59" s="126"/>
      <c r="C59" s="92"/>
      <c r="D59" s="92"/>
      <c r="E59" s="95"/>
      <c r="F59" s="62">
        <v>2</v>
      </c>
      <c r="G59" s="62" t="s">
        <v>32</v>
      </c>
      <c r="H59" s="21">
        <v>44391</v>
      </c>
      <c r="I59" s="92"/>
      <c r="J59" s="22">
        <f>86*2</f>
        <v>172</v>
      </c>
    </row>
    <row r="60" spans="1:10" x14ac:dyDescent="0.25">
      <c r="A60" s="112"/>
      <c r="B60" s="126"/>
      <c r="C60" s="92"/>
      <c r="D60" s="92"/>
      <c r="E60" s="95"/>
      <c r="F60" s="67">
        <v>4</v>
      </c>
      <c r="G60" s="67" t="s">
        <v>39</v>
      </c>
      <c r="H60" s="21">
        <v>44411</v>
      </c>
      <c r="I60" s="92"/>
      <c r="J60" s="22">
        <v>344</v>
      </c>
    </row>
    <row r="61" spans="1:10" x14ac:dyDescent="0.25">
      <c r="A61" s="112"/>
      <c r="B61" s="126"/>
      <c r="C61" s="92"/>
      <c r="D61" s="92"/>
      <c r="E61" s="95"/>
      <c r="F61" s="67">
        <v>1</v>
      </c>
      <c r="G61" s="67" t="s">
        <v>44</v>
      </c>
      <c r="H61" s="21">
        <v>44411</v>
      </c>
      <c r="I61" s="92"/>
      <c r="J61" s="22">
        <f>86</f>
        <v>86</v>
      </c>
    </row>
    <row r="62" spans="1:10" x14ac:dyDescent="0.25">
      <c r="A62" s="112"/>
      <c r="B62" s="126"/>
      <c r="C62" s="92"/>
      <c r="D62" s="92"/>
      <c r="E62" s="95"/>
      <c r="F62" s="67">
        <v>1</v>
      </c>
      <c r="G62" s="67" t="s">
        <v>32</v>
      </c>
      <c r="H62" s="21">
        <v>44418</v>
      </c>
      <c r="I62" s="92"/>
      <c r="J62" s="22">
        <v>86</v>
      </c>
    </row>
    <row r="63" spans="1:10" x14ac:dyDescent="0.25">
      <c r="A63" s="112"/>
      <c r="B63" s="126"/>
      <c r="C63" s="92"/>
      <c r="D63" s="92"/>
      <c r="E63" s="95"/>
      <c r="F63" s="67">
        <v>1</v>
      </c>
      <c r="G63" s="67" t="s">
        <v>32</v>
      </c>
      <c r="H63" s="21">
        <v>44418</v>
      </c>
      <c r="I63" s="92"/>
      <c r="J63" s="22">
        <v>86</v>
      </c>
    </row>
    <row r="64" spans="1:10" x14ac:dyDescent="0.25">
      <c r="A64" s="112"/>
      <c r="B64" s="126"/>
      <c r="C64" s="92"/>
      <c r="D64" s="92"/>
      <c r="E64" s="95"/>
      <c r="F64" s="67">
        <v>2</v>
      </c>
      <c r="G64" s="67" t="s">
        <v>65</v>
      </c>
      <c r="H64" s="21">
        <v>44420</v>
      </c>
      <c r="I64" s="92"/>
      <c r="J64" s="22">
        <f>86*2</f>
        <v>172</v>
      </c>
    </row>
    <row r="65" spans="1:10" ht="15.75" thickBot="1" x14ac:dyDescent="0.3">
      <c r="A65" s="112"/>
      <c r="B65" s="126"/>
      <c r="C65" s="92"/>
      <c r="D65" s="92"/>
      <c r="E65" s="96"/>
      <c r="F65" s="79">
        <v>1</v>
      </c>
      <c r="G65" s="79" t="s">
        <v>66</v>
      </c>
      <c r="H65" s="26">
        <v>44420</v>
      </c>
      <c r="I65" s="92"/>
      <c r="J65" s="24">
        <v>86</v>
      </c>
    </row>
    <row r="66" spans="1:10" x14ac:dyDescent="0.25">
      <c r="A66" s="112"/>
      <c r="B66" s="126"/>
      <c r="C66" s="92"/>
      <c r="D66" s="92"/>
      <c r="E66" s="104">
        <v>93.99</v>
      </c>
      <c r="F66" s="86">
        <v>1</v>
      </c>
      <c r="G66" s="86" t="s">
        <v>68</v>
      </c>
      <c r="H66" s="25">
        <v>44441</v>
      </c>
      <c r="I66" s="92"/>
      <c r="J66" s="23">
        <f>93.99*1</f>
        <v>93.99</v>
      </c>
    </row>
    <row r="67" spans="1:10" x14ac:dyDescent="0.25">
      <c r="A67" s="112"/>
      <c r="B67" s="126"/>
      <c r="C67" s="92"/>
      <c r="D67" s="92"/>
      <c r="E67" s="95"/>
      <c r="F67" s="84">
        <v>1</v>
      </c>
      <c r="G67" s="84" t="s">
        <v>66</v>
      </c>
      <c r="H67" s="21">
        <v>44448</v>
      </c>
      <c r="I67" s="92"/>
      <c r="J67" s="22">
        <v>93.99</v>
      </c>
    </row>
    <row r="68" spans="1:10" x14ac:dyDescent="0.25">
      <c r="A68" s="112"/>
      <c r="B68" s="126"/>
      <c r="C68" s="92"/>
      <c r="D68" s="92"/>
      <c r="E68" s="95"/>
      <c r="F68" s="84">
        <v>1</v>
      </c>
      <c r="G68" s="84" t="s">
        <v>45</v>
      </c>
      <c r="H68" s="21">
        <v>44452</v>
      </c>
      <c r="I68" s="92"/>
      <c r="J68" s="22">
        <v>93.99</v>
      </c>
    </row>
    <row r="69" spans="1:10" x14ac:dyDescent="0.25">
      <c r="A69" s="112"/>
      <c r="B69" s="126"/>
      <c r="C69" s="92"/>
      <c r="D69" s="92"/>
      <c r="E69" s="95"/>
      <c r="F69" s="84">
        <v>2</v>
      </c>
      <c r="G69" s="84" t="s">
        <v>71</v>
      </c>
      <c r="H69" s="21">
        <v>44468</v>
      </c>
      <c r="I69" s="92"/>
      <c r="J69" s="22">
        <f>93.99*2</f>
        <v>187.98</v>
      </c>
    </row>
    <row r="70" spans="1:10" x14ac:dyDescent="0.25">
      <c r="A70" s="112"/>
      <c r="B70" s="126"/>
      <c r="C70" s="92"/>
      <c r="D70" s="92"/>
      <c r="E70" s="95"/>
      <c r="F70" s="84">
        <v>1</v>
      </c>
      <c r="G70" s="84" t="s">
        <v>74</v>
      </c>
      <c r="H70" s="21">
        <v>44468</v>
      </c>
      <c r="I70" s="92"/>
      <c r="J70" s="22">
        <v>93.99</v>
      </c>
    </row>
    <row r="71" spans="1:10" x14ac:dyDescent="0.25">
      <c r="A71" s="112"/>
      <c r="B71" s="126"/>
      <c r="C71" s="92"/>
      <c r="D71" s="92"/>
      <c r="E71" s="95"/>
      <c r="F71" s="84">
        <v>1</v>
      </c>
      <c r="G71" s="84" t="s">
        <v>39</v>
      </c>
      <c r="H71" s="21">
        <v>44468</v>
      </c>
      <c r="I71" s="92"/>
      <c r="J71" s="22">
        <v>93.99</v>
      </c>
    </row>
    <row r="72" spans="1:10" ht="15.75" thickBot="1" x14ac:dyDescent="0.3">
      <c r="A72" s="112"/>
      <c r="B72" s="126"/>
      <c r="C72" s="92"/>
      <c r="D72" s="92"/>
      <c r="E72" s="103"/>
      <c r="F72" s="85">
        <v>1</v>
      </c>
      <c r="G72" s="85" t="s">
        <v>45</v>
      </c>
      <c r="H72" s="26">
        <v>44483</v>
      </c>
      <c r="I72" s="92"/>
      <c r="J72" s="24">
        <v>93.99</v>
      </c>
    </row>
    <row r="73" spans="1:10" x14ac:dyDescent="0.25">
      <c r="A73" s="112"/>
      <c r="B73" s="126"/>
      <c r="C73" s="92"/>
      <c r="D73" s="92"/>
      <c r="E73" s="94">
        <v>105.66</v>
      </c>
      <c r="F73" s="86">
        <v>1</v>
      </c>
      <c r="G73" s="86" t="s">
        <v>45</v>
      </c>
      <c r="H73" s="25">
        <v>44488</v>
      </c>
      <c r="I73" s="92"/>
      <c r="J73" s="23">
        <v>105.66</v>
      </c>
    </row>
    <row r="74" spans="1:10" x14ac:dyDescent="0.25">
      <c r="A74" s="112"/>
      <c r="B74" s="126"/>
      <c r="C74" s="92"/>
      <c r="D74" s="92"/>
      <c r="E74" s="95"/>
      <c r="F74" s="78">
        <v>1</v>
      </c>
      <c r="G74" s="78" t="s">
        <v>39</v>
      </c>
      <c r="H74" s="21">
        <v>44488</v>
      </c>
      <c r="I74" s="92"/>
      <c r="J74" s="23">
        <v>105.66</v>
      </c>
    </row>
    <row r="75" spans="1:10" x14ac:dyDescent="0.25">
      <c r="A75" s="112"/>
      <c r="B75" s="126"/>
      <c r="C75" s="92"/>
      <c r="D75" s="92"/>
      <c r="E75" s="95"/>
      <c r="F75" s="78">
        <v>1</v>
      </c>
      <c r="G75" s="78" t="s">
        <v>71</v>
      </c>
      <c r="H75" s="21">
        <v>44494</v>
      </c>
      <c r="I75" s="92"/>
      <c r="J75" s="23">
        <v>105.66</v>
      </c>
    </row>
    <row r="76" spans="1:10" x14ac:dyDescent="0.25">
      <c r="A76" s="112"/>
      <c r="B76" s="126"/>
      <c r="C76" s="92"/>
      <c r="D76" s="92"/>
      <c r="E76" s="95"/>
      <c r="F76" s="78">
        <v>1</v>
      </c>
      <c r="G76" s="78" t="s">
        <v>39</v>
      </c>
      <c r="H76" s="21">
        <v>44503</v>
      </c>
      <c r="I76" s="92"/>
      <c r="J76" s="23">
        <v>105.66</v>
      </c>
    </row>
    <row r="77" spans="1:10" x14ac:dyDescent="0.25">
      <c r="A77" s="112"/>
      <c r="B77" s="126"/>
      <c r="C77" s="92"/>
      <c r="D77" s="92"/>
      <c r="E77" s="95"/>
      <c r="F77" s="78">
        <v>1</v>
      </c>
      <c r="G77" s="78" t="s">
        <v>45</v>
      </c>
      <c r="H77" s="21">
        <v>44504</v>
      </c>
      <c r="I77" s="92"/>
      <c r="J77" s="22">
        <v>105.66</v>
      </c>
    </row>
    <row r="78" spans="1:10" x14ac:dyDescent="0.25">
      <c r="A78" s="112"/>
      <c r="B78" s="126"/>
      <c r="C78" s="92"/>
      <c r="D78" s="92"/>
      <c r="E78" s="95"/>
      <c r="F78" s="78">
        <v>1</v>
      </c>
      <c r="G78" s="78" t="s">
        <v>32</v>
      </c>
      <c r="H78" s="21">
        <v>44509</v>
      </c>
      <c r="I78" s="92"/>
      <c r="J78" s="22">
        <v>105.66</v>
      </c>
    </row>
    <row r="79" spans="1:10" x14ac:dyDescent="0.25">
      <c r="A79" s="112"/>
      <c r="B79" s="126"/>
      <c r="C79" s="92"/>
      <c r="D79" s="92"/>
      <c r="E79" s="95"/>
      <c r="F79" s="78">
        <v>1</v>
      </c>
      <c r="G79" s="78" t="s">
        <v>45</v>
      </c>
      <c r="H79" s="21">
        <v>44511</v>
      </c>
      <c r="I79" s="92"/>
      <c r="J79" s="22">
        <f>105.66</f>
        <v>105.66</v>
      </c>
    </row>
    <row r="80" spans="1:10" x14ac:dyDescent="0.25">
      <c r="A80" s="112"/>
      <c r="B80" s="126"/>
      <c r="C80" s="92"/>
      <c r="D80" s="92"/>
      <c r="E80" s="95"/>
      <c r="F80" s="67">
        <v>2</v>
      </c>
      <c r="G80" s="67" t="s">
        <v>71</v>
      </c>
      <c r="H80" s="21">
        <v>44522</v>
      </c>
      <c r="I80" s="92"/>
      <c r="J80" s="22">
        <f>105.66*2</f>
        <v>211.32</v>
      </c>
    </row>
    <row r="81" spans="1:10" x14ac:dyDescent="0.25">
      <c r="A81" s="112"/>
      <c r="B81" s="126"/>
      <c r="C81" s="92"/>
      <c r="D81" s="92"/>
      <c r="E81" s="95"/>
      <c r="F81" s="67"/>
      <c r="G81" s="67"/>
      <c r="H81" s="21"/>
      <c r="I81" s="92"/>
      <c r="J81" s="22"/>
    </row>
    <row r="82" spans="1:10" x14ac:dyDescent="0.25">
      <c r="A82" s="112"/>
      <c r="B82" s="126"/>
      <c r="C82" s="92"/>
      <c r="D82" s="92"/>
      <c r="E82" s="95"/>
      <c r="F82" s="67"/>
      <c r="G82" s="67"/>
      <c r="H82" s="21"/>
      <c r="I82" s="92"/>
      <c r="J82" s="22"/>
    </row>
    <row r="83" spans="1:10" x14ac:dyDescent="0.25">
      <c r="A83" s="112"/>
      <c r="B83" s="126"/>
      <c r="C83" s="92"/>
      <c r="D83" s="92"/>
      <c r="E83" s="95"/>
      <c r="F83" s="62"/>
      <c r="G83" s="62"/>
      <c r="H83" s="21"/>
      <c r="I83" s="92"/>
      <c r="J83" s="22"/>
    </row>
    <row r="84" spans="1:10" x14ac:dyDescent="0.25">
      <c r="A84" s="112"/>
      <c r="B84" s="126"/>
      <c r="C84" s="92"/>
      <c r="D84" s="92"/>
      <c r="E84" s="95"/>
      <c r="F84" s="62"/>
      <c r="G84" s="62"/>
      <c r="H84" s="21"/>
      <c r="I84" s="92"/>
      <c r="J84" s="22"/>
    </row>
    <row r="85" spans="1:10" ht="15.75" thickBot="1" x14ac:dyDescent="0.3">
      <c r="A85" s="113"/>
      <c r="B85" s="127"/>
      <c r="C85" s="93"/>
      <c r="D85" s="93"/>
      <c r="E85" s="103"/>
      <c r="F85" s="63"/>
      <c r="G85" s="63"/>
      <c r="H85" s="26"/>
      <c r="I85" s="93"/>
      <c r="J85" s="24"/>
    </row>
    <row r="86" spans="1:10" x14ac:dyDescent="0.25">
      <c r="A86" s="129">
        <v>5</v>
      </c>
      <c r="B86" s="131" t="s">
        <v>29</v>
      </c>
      <c r="C86" s="134" t="s">
        <v>8</v>
      </c>
      <c r="D86" s="134">
        <v>30</v>
      </c>
      <c r="E86" s="105">
        <v>399</v>
      </c>
      <c r="F86" s="58">
        <v>1</v>
      </c>
      <c r="G86" s="58" t="s">
        <v>37</v>
      </c>
      <c r="H86" s="38">
        <v>44354</v>
      </c>
      <c r="I86" s="97">
        <f>D86-F86-F87-F88-F89-F90-F91-F92-F93-F94-F95-F96</f>
        <v>26</v>
      </c>
      <c r="J86" s="49">
        <v>399</v>
      </c>
    </row>
    <row r="87" spans="1:10" x14ac:dyDescent="0.25">
      <c r="A87" s="112"/>
      <c r="B87" s="132"/>
      <c r="C87" s="98"/>
      <c r="D87" s="98"/>
      <c r="E87" s="106"/>
      <c r="F87" s="55">
        <v>2</v>
      </c>
      <c r="G87" s="55" t="s">
        <v>37</v>
      </c>
      <c r="H87" s="39">
        <v>44383</v>
      </c>
      <c r="I87" s="98"/>
      <c r="J87" s="40">
        <f>399*2</f>
        <v>798</v>
      </c>
    </row>
    <row r="88" spans="1:10" x14ac:dyDescent="0.25">
      <c r="A88" s="112"/>
      <c r="B88" s="132"/>
      <c r="C88" s="98"/>
      <c r="D88" s="98"/>
      <c r="E88" s="107"/>
      <c r="F88" s="55">
        <v>1</v>
      </c>
      <c r="G88" s="55" t="s">
        <v>37</v>
      </c>
      <c r="H88" s="39">
        <v>44425</v>
      </c>
      <c r="I88" s="98"/>
      <c r="J88" s="40">
        <v>399</v>
      </c>
    </row>
    <row r="89" spans="1:10" x14ac:dyDescent="0.25">
      <c r="A89" s="112"/>
      <c r="B89" s="132"/>
      <c r="C89" s="98"/>
      <c r="D89" s="98"/>
      <c r="E89" s="108">
        <v>417.14</v>
      </c>
      <c r="F89" s="55"/>
      <c r="G89" s="55"/>
      <c r="H89" s="39"/>
      <c r="I89" s="98"/>
      <c r="J89" s="40"/>
    </row>
    <row r="90" spans="1:10" x14ac:dyDescent="0.25">
      <c r="A90" s="112"/>
      <c r="B90" s="132"/>
      <c r="C90" s="98"/>
      <c r="D90" s="98"/>
      <c r="E90" s="106"/>
      <c r="F90" s="55"/>
      <c r="G90" s="55"/>
      <c r="H90" s="39"/>
      <c r="I90" s="98"/>
      <c r="J90" s="40"/>
    </row>
    <row r="91" spans="1:10" x14ac:dyDescent="0.25">
      <c r="A91" s="112"/>
      <c r="B91" s="132"/>
      <c r="C91" s="98"/>
      <c r="D91" s="98"/>
      <c r="E91" s="106"/>
      <c r="F91" s="55"/>
      <c r="G91" s="55"/>
      <c r="H91" s="39"/>
      <c r="I91" s="98"/>
      <c r="J91" s="40"/>
    </row>
    <row r="92" spans="1:10" x14ac:dyDescent="0.25">
      <c r="A92" s="112"/>
      <c r="B92" s="132"/>
      <c r="C92" s="98"/>
      <c r="D92" s="98"/>
      <c r="E92" s="106"/>
      <c r="F92" s="55"/>
      <c r="G92" s="55"/>
      <c r="H92" s="39"/>
      <c r="I92" s="98"/>
      <c r="J92" s="40"/>
    </row>
    <row r="93" spans="1:10" x14ac:dyDescent="0.25">
      <c r="A93" s="112"/>
      <c r="B93" s="132"/>
      <c r="C93" s="98"/>
      <c r="D93" s="98"/>
      <c r="E93" s="106"/>
      <c r="F93" s="55"/>
      <c r="G93" s="55"/>
      <c r="H93" s="39"/>
      <c r="I93" s="98"/>
      <c r="J93" s="40"/>
    </row>
    <row r="94" spans="1:10" x14ac:dyDescent="0.25">
      <c r="A94" s="112"/>
      <c r="B94" s="132"/>
      <c r="C94" s="98"/>
      <c r="D94" s="98"/>
      <c r="E94" s="106"/>
      <c r="F94" s="55"/>
      <c r="G94" s="55"/>
      <c r="H94" s="39"/>
      <c r="I94" s="98"/>
      <c r="J94" s="40"/>
    </row>
    <row r="95" spans="1:10" x14ac:dyDescent="0.25">
      <c r="A95" s="112"/>
      <c r="B95" s="132"/>
      <c r="C95" s="98"/>
      <c r="D95" s="98"/>
      <c r="E95" s="106"/>
      <c r="F95" s="55"/>
      <c r="G95" s="55"/>
      <c r="H95" s="39"/>
      <c r="I95" s="98"/>
      <c r="J95" s="40"/>
    </row>
    <row r="96" spans="1:10" x14ac:dyDescent="0.25">
      <c r="A96" s="112"/>
      <c r="B96" s="132"/>
      <c r="C96" s="98"/>
      <c r="D96" s="98"/>
      <c r="E96" s="106"/>
      <c r="F96" s="55"/>
      <c r="G96" s="55"/>
      <c r="H96" s="39"/>
      <c r="I96" s="98"/>
      <c r="J96" s="40"/>
    </row>
    <row r="97" spans="1:10" x14ac:dyDescent="0.25">
      <c r="A97" s="112"/>
      <c r="B97" s="132"/>
      <c r="C97" s="98"/>
      <c r="D97" s="98"/>
      <c r="E97" s="106"/>
      <c r="F97" s="55"/>
      <c r="G97" s="55"/>
      <c r="H97" s="39"/>
      <c r="I97" s="98"/>
      <c r="J97" s="40"/>
    </row>
    <row r="98" spans="1:10" ht="15.75" thickBot="1" x14ac:dyDescent="0.3">
      <c r="A98" s="113"/>
      <c r="B98" s="133"/>
      <c r="C98" s="99"/>
      <c r="D98" s="99"/>
      <c r="E98" s="109"/>
      <c r="F98" s="56"/>
      <c r="G98" s="56"/>
      <c r="H98" s="41"/>
      <c r="I98" s="99"/>
      <c r="J98" s="42"/>
    </row>
    <row r="99" spans="1:10" x14ac:dyDescent="0.25">
      <c r="A99" s="129">
        <v>6</v>
      </c>
      <c r="B99" s="130" t="s">
        <v>22</v>
      </c>
      <c r="C99" s="130" t="s">
        <v>10</v>
      </c>
      <c r="D99" s="110">
        <v>650</v>
      </c>
      <c r="E99" s="94">
        <v>9.5</v>
      </c>
      <c r="F99" s="53">
        <v>107.92700000000001</v>
      </c>
      <c r="G99" s="53" t="s">
        <v>32</v>
      </c>
      <c r="H99" s="25">
        <v>44370</v>
      </c>
      <c r="I99" s="110">
        <f>D99-F99-F100-F101-F102-F103-F104-F105-F106-F107-F108-F109-F110-F111-F112-F113-F114-F115-F116-F137-F117-F118-F126-F127-F128-F129-F130-F133-F119-F120-F121-F122-F123-F124-F125-F131-F132</f>
        <v>390.86700000000002</v>
      </c>
      <c r="J99" s="23">
        <v>1025.31</v>
      </c>
    </row>
    <row r="100" spans="1:10" x14ac:dyDescent="0.25">
      <c r="A100" s="112"/>
      <c r="B100" s="126"/>
      <c r="C100" s="126"/>
      <c r="D100" s="92"/>
      <c r="E100" s="95"/>
      <c r="F100" s="51">
        <v>121.78</v>
      </c>
      <c r="G100" s="51" t="s">
        <v>32</v>
      </c>
      <c r="H100" s="21">
        <v>44463</v>
      </c>
      <c r="I100" s="92"/>
      <c r="J100" s="22">
        <f>9.5*121.78</f>
        <v>1156.9100000000001</v>
      </c>
    </row>
    <row r="101" spans="1:10" x14ac:dyDescent="0.25">
      <c r="A101" s="112"/>
      <c r="B101" s="126"/>
      <c r="C101" s="126"/>
      <c r="D101" s="92"/>
      <c r="E101" s="95"/>
      <c r="F101" s="51">
        <v>29.425999999999998</v>
      </c>
      <c r="G101" s="51" t="s">
        <v>66</v>
      </c>
      <c r="H101" s="21">
        <v>44463</v>
      </c>
      <c r="I101" s="92"/>
      <c r="J101" s="22">
        <f>29.426*9.5</f>
        <v>279.54699999999997</v>
      </c>
    </row>
    <row r="102" spans="1:10" x14ac:dyDescent="0.25">
      <c r="A102" s="112"/>
      <c r="B102" s="126"/>
      <c r="C102" s="126"/>
      <c r="D102" s="92"/>
      <c r="E102" s="95"/>
      <c r="F102" s="51"/>
      <c r="G102" s="51"/>
      <c r="H102" s="21"/>
      <c r="I102" s="92"/>
      <c r="J102" s="22"/>
    </row>
    <row r="103" spans="1:10" x14ac:dyDescent="0.25">
      <c r="A103" s="112"/>
      <c r="B103" s="126"/>
      <c r="C103" s="126"/>
      <c r="D103" s="92"/>
      <c r="E103" s="95"/>
      <c r="F103" s="51"/>
      <c r="G103" s="51"/>
      <c r="H103" s="21"/>
      <c r="I103" s="92"/>
      <c r="J103" s="22"/>
    </row>
    <row r="104" spans="1:10" x14ac:dyDescent="0.25">
      <c r="A104" s="112"/>
      <c r="B104" s="126"/>
      <c r="C104" s="126"/>
      <c r="D104" s="92"/>
      <c r="E104" s="95"/>
      <c r="F104" s="51"/>
      <c r="G104" s="51"/>
      <c r="H104" s="21"/>
      <c r="I104" s="92"/>
      <c r="J104" s="22"/>
    </row>
    <row r="105" spans="1:10" x14ac:dyDescent="0.25">
      <c r="A105" s="112"/>
      <c r="B105" s="126"/>
      <c r="C105" s="126"/>
      <c r="D105" s="92"/>
      <c r="E105" s="95"/>
      <c r="F105" s="51"/>
      <c r="G105" s="51"/>
      <c r="H105" s="21"/>
      <c r="I105" s="92"/>
      <c r="J105" s="22"/>
    </row>
    <row r="106" spans="1:10" x14ac:dyDescent="0.25">
      <c r="A106" s="112"/>
      <c r="B106" s="126"/>
      <c r="C106" s="126"/>
      <c r="D106" s="92"/>
      <c r="E106" s="95"/>
      <c r="F106" s="51"/>
      <c r="G106" s="51"/>
      <c r="H106" s="21"/>
      <c r="I106" s="92"/>
      <c r="J106" s="22"/>
    </row>
    <row r="107" spans="1:10" x14ac:dyDescent="0.25">
      <c r="A107" s="112"/>
      <c r="B107" s="126"/>
      <c r="C107" s="126"/>
      <c r="D107" s="92"/>
      <c r="E107" s="95"/>
      <c r="F107" s="51"/>
      <c r="G107" s="51"/>
      <c r="H107" s="21"/>
      <c r="I107" s="92"/>
      <c r="J107" s="22"/>
    </row>
    <row r="108" spans="1:10" x14ac:dyDescent="0.25">
      <c r="A108" s="112"/>
      <c r="B108" s="126"/>
      <c r="C108" s="126"/>
      <c r="D108" s="92"/>
      <c r="E108" s="95"/>
      <c r="F108" s="51"/>
      <c r="G108" s="51"/>
      <c r="H108" s="21"/>
      <c r="I108" s="92"/>
      <c r="J108" s="22"/>
    </row>
    <row r="109" spans="1:10" x14ac:dyDescent="0.25">
      <c r="A109" s="112"/>
      <c r="B109" s="126"/>
      <c r="C109" s="126"/>
      <c r="D109" s="92"/>
      <c r="E109" s="95"/>
      <c r="F109" s="51"/>
      <c r="G109" s="51"/>
      <c r="H109" s="21"/>
      <c r="I109" s="92"/>
      <c r="J109" s="22"/>
    </row>
    <row r="110" spans="1:10" x14ac:dyDescent="0.25">
      <c r="A110" s="112"/>
      <c r="B110" s="126"/>
      <c r="C110" s="126"/>
      <c r="D110" s="92"/>
      <c r="E110" s="95"/>
      <c r="F110" s="51"/>
      <c r="G110" s="51"/>
      <c r="H110" s="21"/>
      <c r="I110" s="92"/>
      <c r="J110" s="22"/>
    </row>
    <row r="111" spans="1:10" x14ac:dyDescent="0.25">
      <c r="A111" s="112"/>
      <c r="B111" s="126"/>
      <c r="C111" s="126"/>
      <c r="D111" s="92"/>
      <c r="E111" s="95"/>
      <c r="F111" s="51"/>
      <c r="G111" s="51"/>
      <c r="H111" s="21"/>
      <c r="I111" s="92"/>
      <c r="J111" s="22"/>
    </row>
    <row r="112" spans="1:10" x14ac:dyDescent="0.25">
      <c r="A112" s="112"/>
      <c r="B112" s="126"/>
      <c r="C112" s="126"/>
      <c r="D112" s="92"/>
      <c r="E112" s="95"/>
      <c r="F112" s="59"/>
      <c r="G112" s="59"/>
      <c r="H112" s="21"/>
      <c r="I112" s="92"/>
      <c r="J112" s="22"/>
    </row>
    <row r="113" spans="1:10" x14ac:dyDescent="0.25">
      <c r="A113" s="112"/>
      <c r="B113" s="126"/>
      <c r="C113" s="126"/>
      <c r="D113" s="92"/>
      <c r="E113" s="95"/>
      <c r="F113" s="59"/>
      <c r="G113" s="59"/>
      <c r="H113" s="21"/>
      <c r="I113" s="92"/>
      <c r="J113" s="22"/>
    </row>
    <row r="114" spans="1:10" x14ac:dyDescent="0.25">
      <c r="A114" s="112"/>
      <c r="B114" s="126"/>
      <c r="C114" s="126"/>
      <c r="D114" s="92"/>
      <c r="E114" s="95"/>
      <c r="F114" s="59"/>
      <c r="G114" s="59"/>
      <c r="H114" s="21"/>
      <c r="I114" s="92"/>
      <c r="J114" s="22"/>
    </row>
    <row r="115" spans="1:10" x14ac:dyDescent="0.25">
      <c r="A115" s="112"/>
      <c r="B115" s="126"/>
      <c r="C115" s="126"/>
      <c r="D115" s="92"/>
      <c r="E115" s="95"/>
      <c r="F115" s="59"/>
      <c r="G115" s="59"/>
      <c r="H115" s="21"/>
      <c r="I115" s="92"/>
      <c r="J115" s="22"/>
    </row>
    <row r="116" spans="1:10" x14ac:dyDescent="0.25">
      <c r="A116" s="112"/>
      <c r="B116" s="126"/>
      <c r="C116" s="126"/>
      <c r="D116" s="92"/>
      <c r="E116" s="95"/>
      <c r="F116" s="59"/>
      <c r="G116" s="59"/>
      <c r="H116" s="21"/>
      <c r="I116" s="92"/>
      <c r="J116" s="22"/>
    </row>
    <row r="117" spans="1:10" x14ac:dyDescent="0.25">
      <c r="A117" s="112"/>
      <c r="B117" s="126"/>
      <c r="C117" s="126"/>
      <c r="D117" s="92"/>
      <c r="E117" s="95"/>
      <c r="F117" s="59"/>
      <c r="G117" s="59"/>
      <c r="H117" s="21"/>
      <c r="I117" s="92"/>
      <c r="J117" s="22"/>
    </row>
    <row r="118" spans="1:10" x14ac:dyDescent="0.25">
      <c r="A118" s="114"/>
      <c r="B118" s="117"/>
      <c r="C118" s="117"/>
      <c r="D118" s="120"/>
      <c r="E118" s="95"/>
      <c r="F118" s="59"/>
      <c r="G118" s="59"/>
      <c r="H118" s="21"/>
      <c r="I118" s="92"/>
      <c r="J118" s="22"/>
    </row>
    <row r="119" spans="1:10" x14ac:dyDescent="0.25">
      <c r="A119" s="114"/>
      <c r="B119" s="117"/>
      <c r="C119" s="117"/>
      <c r="D119" s="120"/>
      <c r="E119" s="95"/>
      <c r="F119" s="59"/>
      <c r="G119" s="59"/>
      <c r="H119" s="21"/>
      <c r="I119" s="92"/>
      <c r="J119" s="22"/>
    </row>
    <row r="120" spans="1:10" x14ac:dyDescent="0.25">
      <c r="A120" s="114"/>
      <c r="B120" s="117"/>
      <c r="C120" s="117"/>
      <c r="D120" s="120"/>
      <c r="E120" s="95"/>
      <c r="F120" s="59"/>
      <c r="G120" s="59"/>
      <c r="H120" s="21"/>
      <c r="I120" s="92"/>
      <c r="J120" s="22"/>
    </row>
    <row r="121" spans="1:10" x14ac:dyDescent="0.25">
      <c r="A121" s="114"/>
      <c r="B121" s="117"/>
      <c r="C121" s="117"/>
      <c r="D121" s="120"/>
      <c r="E121" s="95"/>
      <c r="F121" s="51"/>
      <c r="G121" s="51"/>
      <c r="H121" s="21"/>
      <c r="I121" s="92"/>
      <c r="J121" s="22"/>
    </row>
    <row r="122" spans="1:10" x14ac:dyDescent="0.25">
      <c r="A122" s="114"/>
      <c r="B122" s="117"/>
      <c r="C122" s="117"/>
      <c r="D122" s="120"/>
      <c r="E122" s="95"/>
      <c r="F122" s="51"/>
      <c r="G122" s="51"/>
      <c r="H122" s="21"/>
      <c r="I122" s="92"/>
      <c r="J122" s="22"/>
    </row>
    <row r="123" spans="1:10" x14ac:dyDescent="0.25">
      <c r="A123" s="114"/>
      <c r="B123" s="117"/>
      <c r="C123" s="117"/>
      <c r="D123" s="120"/>
      <c r="E123" s="95"/>
      <c r="F123" s="51"/>
      <c r="G123" s="51"/>
      <c r="H123" s="21"/>
      <c r="I123" s="92"/>
      <c r="J123" s="22"/>
    </row>
    <row r="124" spans="1:10" x14ac:dyDescent="0.25">
      <c r="A124" s="114"/>
      <c r="B124" s="117"/>
      <c r="C124" s="117"/>
      <c r="D124" s="120"/>
      <c r="E124" s="95"/>
      <c r="F124" s="51"/>
      <c r="G124" s="51"/>
      <c r="H124" s="21"/>
      <c r="I124" s="92"/>
      <c r="J124" s="22"/>
    </row>
    <row r="125" spans="1:10" x14ac:dyDescent="0.25">
      <c r="A125" s="114"/>
      <c r="B125" s="117"/>
      <c r="C125" s="117"/>
      <c r="D125" s="120"/>
      <c r="E125" s="95"/>
      <c r="F125" s="51"/>
      <c r="G125" s="51"/>
      <c r="H125" s="21"/>
      <c r="I125" s="92"/>
      <c r="J125" s="22"/>
    </row>
    <row r="126" spans="1:10" x14ac:dyDescent="0.25">
      <c r="A126" s="114"/>
      <c r="B126" s="117"/>
      <c r="C126" s="117"/>
      <c r="D126" s="120"/>
      <c r="E126" s="95"/>
      <c r="F126" s="51"/>
      <c r="G126" s="51"/>
      <c r="H126" s="21"/>
      <c r="I126" s="92"/>
      <c r="J126" s="22"/>
    </row>
    <row r="127" spans="1:10" x14ac:dyDescent="0.25">
      <c r="A127" s="114"/>
      <c r="B127" s="117"/>
      <c r="C127" s="117"/>
      <c r="D127" s="120"/>
      <c r="E127" s="95"/>
      <c r="F127" s="51"/>
      <c r="G127" s="51"/>
      <c r="H127" s="21"/>
      <c r="I127" s="92"/>
      <c r="J127" s="22"/>
    </row>
    <row r="128" spans="1:10" x14ac:dyDescent="0.25">
      <c r="A128" s="114"/>
      <c r="B128" s="117"/>
      <c r="C128" s="117"/>
      <c r="D128" s="120"/>
      <c r="E128" s="95"/>
      <c r="F128" s="51"/>
      <c r="G128" s="51"/>
      <c r="H128" s="21"/>
      <c r="I128" s="92"/>
      <c r="J128" s="22"/>
    </row>
    <row r="129" spans="1:10" x14ac:dyDescent="0.25">
      <c r="A129" s="114"/>
      <c r="B129" s="117"/>
      <c r="C129" s="117"/>
      <c r="D129" s="120"/>
      <c r="E129" s="95"/>
      <c r="F129" s="51"/>
      <c r="G129" s="51"/>
      <c r="H129" s="21"/>
      <c r="I129" s="92"/>
      <c r="J129" s="22"/>
    </row>
    <row r="130" spans="1:10" x14ac:dyDescent="0.25">
      <c r="A130" s="114"/>
      <c r="B130" s="117"/>
      <c r="C130" s="117"/>
      <c r="D130" s="120"/>
      <c r="E130" s="95"/>
      <c r="F130" s="51"/>
      <c r="G130" s="51"/>
      <c r="H130" s="21"/>
      <c r="I130" s="92"/>
      <c r="J130" s="22"/>
    </row>
    <row r="131" spans="1:10" x14ac:dyDescent="0.25">
      <c r="A131" s="114"/>
      <c r="B131" s="117"/>
      <c r="C131" s="117"/>
      <c r="D131" s="120"/>
      <c r="E131" s="95"/>
      <c r="F131" s="51"/>
      <c r="G131" s="51"/>
      <c r="H131" s="21"/>
      <c r="I131" s="92"/>
      <c r="J131" s="22"/>
    </row>
    <row r="132" spans="1:10" x14ac:dyDescent="0.25">
      <c r="A132" s="114"/>
      <c r="B132" s="117"/>
      <c r="C132" s="117"/>
      <c r="D132" s="120"/>
      <c r="E132" s="95"/>
      <c r="F132" s="51"/>
      <c r="G132" s="51"/>
      <c r="H132" s="21"/>
      <c r="I132" s="92"/>
      <c r="J132" s="22"/>
    </row>
    <row r="133" spans="1:10" x14ac:dyDescent="0.25">
      <c r="A133" s="114"/>
      <c r="B133" s="117"/>
      <c r="C133" s="117"/>
      <c r="D133" s="120"/>
      <c r="E133" s="95"/>
      <c r="F133" s="51"/>
      <c r="G133" s="51"/>
      <c r="H133" s="21"/>
      <c r="I133" s="92"/>
      <c r="J133" s="22"/>
    </row>
    <row r="134" spans="1:10" x14ac:dyDescent="0.25">
      <c r="A134" s="114"/>
      <c r="B134" s="117"/>
      <c r="C134" s="117"/>
      <c r="D134" s="120"/>
      <c r="E134" s="95"/>
      <c r="F134" s="51"/>
      <c r="G134" s="51"/>
      <c r="H134" s="21"/>
      <c r="I134" s="92"/>
      <c r="J134" s="22"/>
    </row>
    <row r="135" spans="1:10" x14ac:dyDescent="0.25">
      <c r="A135" s="114"/>
      <c r="B135" s="117"/>
      <c r="C135" s="117"/>
      <c r="D135" s="120"/>
      <c r="E135" s="95"/>
      <c r="F135" s="57"/>
      <c r="G135" s="57"/>
      <c r="H135" s="50"/>
      <c r="I135" s="92"/>
      <c r="J135" s="22"/>
    </row>
    <row r="136" spans="1:10" x14ac:dyDescent="0.25">
      <c r="A136" s="114"/>
      <c r="B136" s="117"/>
      <c r="C136" s="117"/>
      <c r="D136" s="120"/>
      <c r="E136" s="95"/>
      <c r="F136" s="51"/>
      <c r="G136" s="51"/>
      <c r="H136" s="21"/>
      <c r="I136" s="92"/>
      <c r="J136" s="31"/>
    </row>
    <row r="137" spans="1:10" ht="15.75" thickBot="1" x14ac:dyDescent="0.3">
      <c r="A137" s="113"/>
      <c r="B137" s="127"/>
      <c r="C137" s="127"/>
      <c r="D137" s="93"/>
      <c r="E137" s="103"/>
      <c r="F137" s="52"/>
      <c r="G137" s="52"/>
      <c r="H137" s="26"/>
      <c r="I137" s="92"/>
      <c r="J137" s="31"/>
    </row>
    <row r="138" spans="1:10" x14ac:dyDescent="0.25">
      <c r="A138" s="111">
        <v>7</v>
      </c>
      <c r="B138" s="97" t="s">
        <v>23</v>
      </c>
      <c r="C138" s="97" t="s">
        <v>10</v>
      </c>
      <c r="D138" s="100">
        <v>1200</v>
      </c>
      <c r="E138" s="105">
        <v>7.99</v>
      </c>
      <c r="F138" s="54">
        <v>55.072000000000003</v>
      </c>
      <c r="G138" s="54" t="s">
        <v>32</v>
      </c>
      <c r="H138" s="48">
        <v>44370</v>
      </c>
      <c r="I138" s="97">
        <f>D138-F138-F139-F140-F141-F142-F143-F144-F145-F146-F147-F148-F149-F150-F151-F152-F153-F154-F155-F156-F157-F158-F172-F173-F159-F160-F161-F162-F163-F164-F165-F166-F167-F168-F169-F170-F171</f>
        <v>1001.6919999999999</v>
      </c>
      <c r="J138" s="40">
        <v>440.03</v>
      </c>
    </row>
    <row r="139" spans="1:10" x14ac:dyDescent="0.25">
      <c r="A139" s="112"/>
      <c r="B139" s="98"/>
      <c r="C139" s="98"/>
      <c r="D139" s="101"/>
      <c r="E139" s="106"/>
      <c r="F139" s="55">
        <v>123.56</v>
      </c>
      <c r="G139" s="55" t="s">
        <v>32</v>
      </c>
      <c r="H139" s="39">
        <v>44463</v>
      </c>
      <c r="I139" s="98"/>
      <c r="J139" s="40">
        <f>7.99*123.56</f>
        <v>987.24440000000004</v>
      </c>
    </row>
    <row r="140" spans="1:10" x14ac:dyDescent="0.25">
      <c r="A140" s="112"/>
      <c r="B140" s="98"/>
      <c r="C140" s="98"/>
      <c r="D140" s="101"/>
      <c r="E140" s="106"/>
      <c r="F140" s="55">
        <v>19.675999999999998</v>
      </c>
      <c r="G140" s="55" t="s">
        <v>66</v>
      </c>
      <c r="H140" s="39">
        <v>44463</v>
      </c>
      <c r="I140" s="98"/>
      <c r="J140" s="40">
        <f>7.99*19.676</f>
        <v>157.21124</v>
      </c>
    </row>
    <row r="141" spans="1:10" x14ac:dyDescent="0.25">
      <c r="A141" s="112"/>
      <c r="B141" s="98"/>
      <c r="C141" s="98"/>
      <c r="D141" s="101"/>
      <c r="E141" s="106"/>
      <c r="F141" s="55"/>
      <c r="G141" s="55"/>
      <c r="H141" s="39"/>
      <c r="I141" s="98"/>
      <c r="J141" s="40"/>
    </row>
    <row r="142" spans="1:10" x14ac:dyDescent="0.25">
      <c r="A142" s="112"/>
      <c r="B142" s="98"/>
      <c r="C142" s="98"/>
      <c r="D142" s="101"/>
      <c r="E142" s="106"/>
      <c r="F142" s="55"/>
      <c r="G142" s="55"/>
      <c r="H142" s="39"/>
      <c r="I142" s="98"/>
      <c r="J142" s="40"/>
    </row>
    <row r="143" spans="1:10" x14ac:dyDescent="0.25">
      <c r="A143" s="112"/>
      <c r="B143" s="98"/>
      <c r="C143" s="98"/>
      <c r="D143" s="101"/>
      <c r="E143" s="106"/>
      <c r="F143" s="55"/>
      <c r="G143" s="55"/>
      <c r="H143" s="39"/>
      <c r="I143" s="98"/>
      <c r="J143" s="40"/>
    </row>
    <row r="144" spans="1:10" x14ac:dyDescent="0.25">
      <c r="A144" s="112"/>
      <c r="B144" s="98"/>
      <c r="C144" s="98"/>
      <c r="D144" s="101"/>
      <c r="E144" s="106"/>
      <c r="F144" s="55"/>
      <c r="G144" s="55"/>
      <c r="H144" s="39"/>
      <c r="I144" s="98"/>
      <c r="J144" s="40"/>
    </row>
    <row r="145" spans="1:10" x14ac:dyDescent="0.25">
      <c r="A145" s="112"/>
      <c r="B145" s="98"/>
      <c r="C145" s="98"/>
      <c r="D145" s="101"/>
      <c r="E145" s="106"/>
      <c r="F145" s="55"/>
      <c r="G145" s="55"/>
      <c r="H145" s="39"/>
      <c r="I145" s="98"/>
      <c r="J145" s="40"/>
    </row>
    <row r="146" spans="1:10" x14ac:dyDescent="0.25">
      <c r="A146" s="112"/>
      <c r="B146" s="98"/>
      <c r="C146" s="98"/>
      <c r="D146" s="101"/>
      <c r="E146" s="106"/>
      <c r="F146" s="55"/>
      <c r="G146" s="55"/>
      <c r="H146" s="39"/>
      <c r="I146" s="98"/>
      <c r="J146" s="40"/>
    </row>
    <row r="147" spans="1:10" x14ac:dyDescent="0.25">
      <c r="A147" s="112"/>
      <c r="B147" s="98"/>
      <c r="C147" s="98"/>
      <c r="D147" s="101"/>
      <c r="E147" s="106"/>
      <c r="F147" s="60"/>
      <c r="G147" s="60"/>
      <c r="H147" s="39"/>
      <c r="I147" s="98"/>
      <c r="J147" s="40"/>
    </row>
    <row r="148" spans="1:10" x14ac:dyDescent="0.25">
      <c r="A148" s="112"/>
      <c r="B148" s="98"/>
      <c r="C148" s="98"/>
      <c r="D148" s="101"/>
      <c r="E148" s="106"/>
      <c r="F148" s="60"/>
      <c r="G148" s="60"/>
      <c r="H148" s="39"/>
      <c r="I148" s="98"/>
      <c r="J148" s="40"/>
    </row>
    <row r="149" spans="1:10" x14ac:dyDescent="0.25">
      <c r="A149" s="112"/>
      <c r="B149" s="98"/>
      <c r="C149" s="98"/>
      <c r="D149" s="101"/>
      <c r="E149" s="106"/>
      <c r="F149" s="60"/>
      <c r="G149" s="60"/>
      <c r="H149" s="39"/>
      <c r="I149" s="98"/>
      <c r="J149" s="40"/>
    </row>
    <row r="150" spans="1:10" x14ac:dyDescent="0.25">
      <c r="A150" s="112"/>
      <c r="B150" s="98"/>
      <c r="C150" s="98"/>
      <c r="D150" s="101"/>
      <c r="E150" s="106"/>
      <c r="F150" s="60"/>
      <c r="G150" s="60"/>
      <c r="H150" s="39"/>
      <c r="I150" s="98"/>
      <c r="J150" s="40"/>
    </row>
    <row r="151" spans="1:10" x14ac:dyDescent="0.25">
      <c r="A151" s="112"/>
      <c r="B151" s="98"/>
      <c r="C151" s="98"/>
      <c r="D151" s="101"/>
      <c r="E151" s="106"/>
      <c r="F151" s="60"/>
      <c r="G151" s="60"/>
      <c r="H151" s="39"/>
      <c r="I151" s="98"/>
      <c r="J151" s="40"/>
    </row>
    <row r="152" spans="1:10" x14ac:dyDescent="0.25">
      <c r="A152" s="112"/>
      <c r="B152" s="98"/>
      <c r="C152" s="98"/>
      <c r="D152" s="101"/>
      <c r="E152" s="106"/>
      <c r="F152" s="60"/>
      <c r="G152" s="60"/>
      <c r="H152" s="39"/>
      <c r="I152" s="98"/>
      <c r="J152" s="40"/>
    </row>
    <row r="153" spans="1:10" x14ac:dyDescent="0.25">
      <c r="A153" s="112"/>
      <c r="B153" s="98"/>
      <c r="C153" s="98"/>
      <c r="D153" s="101"/>
      <c r="E153" s="106"/>
      <c r="F153" s="60"/>
      <c r="G153" s="60"/>
      <c r="H153" s="39"/>
      <c r="I153" s="98"/>
      <c r="J153" s="40"/>
    </row>
    <row r="154" spans="1:10" x14ac:dyDescent="0.25">
      <c r="A154" s="112"/>
      <c r="B154" s="98"/>
      <c r="C154" s="98"/>
      <c r="D154" s="101"/>
      <c r="E154" s="106"/>
      <c r="F154" s="60"/>
      <c r="G154" s="60"/>
      <c r="H154" s="39"/>
      <c r="I154" s="98"/>
      <c r="J154" s="40"/>
    </row>
    <row r="155" spans="1:10" x14ac:dyDescent="0.25">
      <c r="A155" s="112"/>
      <c r="B155" s="98"/>
      <c r="C155" s="98"/>
      <c r="D155" s="101"/>
      <c r="E155" s="106"/>
      <c r="F155" s="60"/>
      <c r="G155" s="60"/>
      <c r="H155" s="39"/>
      <c r="I155" s="98"/>
      <c r="J155" s="40"/>
    </row>
    <row r="156" spans="1:10" x14ac:dyDescent="0.25">
      <c r="A156" s="112"/>
      <c r="B156" s="98"/>
      <c r="C156" s="98"/>
      <c r="D156" s="101"/>
      <c r="E156" s="106"/>
      <c r="F156" s="55"/>
      <c r="G156" s="55"/>
      <c r="H156" s="39"/>
      <c r="I156" s="98"/>
      <c r="J156" s="40"/>
    </row>
    <row r="157" spans="1:10" x14ac:dyDescent="0.25">
      <c r="A157" s="112"/>
      <c r="B157" s="98"/>
      <c r="C157" s="98"/>
      <c r="D157" s="101"/>
      <c r="E157" s="106"/>
      <c r="F157" s="55"/>
      <c r="G157" s="55"/>
      <c r="H157" s="39"/>
      <c r="I157" s="98"/>
      <c r="J157" s="40"/>
    </row>
    <row r="158" spans="1:10" x14ac:dyDescent="0.25">
      <c r="A158" s="112"/>
      <c r="B158" s="98"/>
      <c r="C158" s="98"/>
      <c r="D158" s="101"/>
      <c r="E158" s="106"/>
      <c r="F158" s="55"/>
      <c r="G158" s="55"/>
      <c r="H158" s="39"/>
      <c r="I158" s="98"/>
      <c r="J158" s="40"/>
    </row>
    <row r="159" spans="1:10" x14ac:dyDescent="0.25">
      <c r="A159" s="112"/>
      <c r="B159" s="98"/>
      <c r="C159" s="98"/>
      <c r="D159" s="101"/>
      <c r="E159" s="106"/>
      <c r="F159" s="55"/>
      <c r="G159" s="55"/>
      <c r="H159" s="39"/>
      <c r="I159" s="98"/>
      <c r="J159" s="40"/>
    </row>
    <row r="160" spans="1:10" x14ac:dyDescent="0.25">
      <c r="A160" s="112"/>
      <c r="B160" s="98"/>
      <c r="C160" s="98"/>
      <c r="D160" s="101"/>
      <c r="E160" s="106"/>
      <c r="F160" s="55"/>
      <c r="G160" s="55"/>
      <c r="H160" s="39"/>
      <c r="I160" s="98"/>
      <c r="J160" s="40"/>
    </row>
    <row r="161" spans="1:10" x14ac:dyDescent="0.25">
      <c r="A161" s="112"/>
      <c r="B161" s="98"/>
      <c r="C161" s="98"/>
      <c r="D161" s="101"/>
      <c r="E161" s="106"/>
      <c r="F161" s="55"/>
      <c r="G161" s="55"/>
      <c r="H161" s="39"/>
      <c r="I161" s="98"/>
      <c r="J161" s="40"/>
    </row>
    <row r="162" spans="1:10" x14ac:dyDescent="0.25">
      <c r="A162" s="112"/>
      <c r="B162" s="98"/>
      <c r="C162" s="98"/>
      <c r="D162" s="101"/>
      <c r="E162" s="106"/>
      <c r="F162" s="55"/>
      <c r="G162" s="55"/>
      <c r="H162" s="39"/>
      <c r="I162" s="98"/>
      <c r="J162" s="40"/>
    </row>
    <row r="163" spans="1:10" x14ac:dyDescent="0.25">
      <c r="A163" s="112"/>
      <c r="B163" s="98"/>
      <c r="C163" s="98"/>
      <c r="D163" s="101"/>
      <c r="E163" s="106"/>
      <c r="F163" s="55"/>
      <c r="G163" s="55"/>
      <c r="H163" s="39"/>
      <c r="I163" s="98"/>
      <c r="J163" s="40"/>
    </row>
    <row r="164" spans="1:10" x14ac:dyDescent="0.25">
      <c r="A164" s="112"/>
      <c r="B164" s="98"/>
      <c r="C164" s="98"/>
      <c r="D164" s="101"/>
      <c r="E164" s="106"/>
      <c r="F164" s="55"/>
      <c r="G164" s="55"/>
      <c r="H164" s="39"/>
      <c r="I164" s="98"/>
      <c r="J164" s="40"/>
    </row>
    <row r="165" spans="1:10" x14ac:dyDescent="0.25">
      <c r="A165" s="112"/>
      <c r="B165" s="98"/>
      <c r="C165" s="98"/>
      <c r="D165" s="101"/>
      <c r="E165" s="106"/>
      <c r="F165" s="55"/>
      <c r="G165" s="55"/>
      <c r="H165" s="39"/>
      <c r="I165" s="98"/>
      <c r="J165" s="40"/>
    </row>
    <row r="166" spans="1:10" x14ac:dyDescent="0.25">
      <c r="A166" s="112"/>
      <c r="B166" s="98"/>
      <c r="C166" s="98"/>
      <c r="D166" s="101"/>
      <c r="E166" s="106"/>
      <c r="F166" s="55"/>
      <c r="G166" s="55"/>
      <c r="H166" s="39"/>
      <c r="I166" s="98"/>
      <c r="J166" s="40"/>
    </row>
    <row r="167" spans="1:10" x14ac:dyDescent="0.25">
      <c r="A167" s="112"/>
      <c r="B167" s="98"/>
      <c r="C167" s="98"/>
      <c r="D167" s="101"/>
      <c r="E167" s="106"/>
      <c r="F167" s="55"/>
      <c r="G167" s="55"/>
      <c r="H167" s="39"/>
      <c r="I167" s="98"/>
      <c r="J167" s="40"/>
    </row>
    <row r="168" spans="1:10" x14ac:dyDescent="0.25">
      <c r="A168" s="112"/>
      <c r="B168" s="98"/>
      <c r="C168" s="98"/>
      <c r="D168" s="101"/>
      <c r="E168" s="106"/>
      <c r="F168" s="55"/>
      <c r="G168" s="55"/>
      <c r="H168" s="39"/>
      <c r="I168" s="98"/>
      <c r="J168" s="40"/>
    </row>
    <row r="169" spans="1:10" x14ac:dyDescent="0.25">
      <c r="A169" s="112"/>
      <c r="B169" s="98"/>
      <c r="C169" s="98"/>
      <c r="D169" s="101"/>
      <c r="E169" s="106"/>
      <c r="F169" s="55"/>
      <c r="G169" s="55"/>
      <c r="H169" s="39"/>
      <c r="I169" s="98"/>
      <c r="J169" s="40"/>
    </row>
    <row r="170" spans="1:10" x14ac:dyDescent="0.25">
      <c r="A170" s="112"/>
      <c r="B170" s="98"/>
      <c r="C170" s="98"/>
      <c r="D170" s="101"/>
      <c r="E170" s="106"/>
      <c r="F170" s="55"/>
      <c r="G170" s="55"/>
      <c r="H170" s="39"/>
      <c r="I170" s="98"/>
      <c r="J170" s="40"/>
    </row>
    <row r="171" spans="1:10" x14ac:dyDescent="0.25">
      <c r="A171" s="112"/>
      <c r="B171" s="98"/>
      <c r="C171" s="98"/>
      <c r="D171" s="101"/>
      <c r="E171" s="106"/>
      <c r="F171" s="55"/>
      <c r="G171" s="55"/>
      <c r="H171" s="39"/>
      <c r="I171" s="98"/>
      <c r="J171" s="40"/>
    </row>
    <row r="172" spans="1:10" x14ac:dyDescent="0.25">
      <c r="A172" s="112"/>
      <c r="B172" s="98"/>
      <c r="C172" s="98"/>
      <c r="D172" s="101"/>
      <c r="E172" s="106"/>
      <c r="F172" s="55"/>
      <c r="G172" s="55"/>
      <c r="H172" s="39"/>
      <c r="I172" s="98"/>
      <c r="J172" s="40"/>
    </row>
    <row r="173" spans="1:10" ht="15.75" thickBot="1" x14ac:dyDescent="0.3">
      <c r="A173" s="113"/>
      <c r="B173" s="99"/>
      <c r="C173" s="99"/>
      <c r="D173" s="102"/>
      <c r="E173" s="109"/>
      <c r="F173" s="56"/>
      <c r="G173" s="56"/>
      <c r="H173" s="41"/>
      <c r="I173" s="99"/>
      <c r="J173" s="42"/>
    </row>
    <row r="174" spans="1:10" x14ac:dyDescent="0.25">
      <c r="A174" s="129">
        <v>8</v>
      </c>
      <c r="B174" s="130" t="s">
        <v>24</v>
      </c>
      <c r="C174" s="110" t="s">
        <v>8</v>
      </c>
      <c r="D174" s="110">
        <v>100</v>
      </c>
      <c r="E174" s="96">
        <v>5.5</v>
      </c>
      <c r="F174" s="53"/>
      <c r="G174" s="53"/>
      <c r="H174" s="25"/>
      <c r="I174" s="110">
        <f>D174-F174-F175-F176-F177-F178-F179-F180-F181-F182-F183-F184-F185-F186-F187-F188-F189-F190-F191-F197-F192-F193-F194</f>
        <v>100</v>
      </c>
      <c r="J174" s="23"/>
    </row>
    <row r="175" spans="1:10" x14ac:dyDescent="0.25">
      <c r="A175" s="112"/>
      <c r="B175" s="126"/>
      <c r="C175" s="92"/>
      <c r="D175" s="92"/>
      <c r="E175" s="123"/>
      <c r="F175" s="51"/>
      <c r="G175" s="51"/>
      <c r="H175" s="21"/>
      <c r="I175" s="92"/>
      <c r="J175" s="22"/>
    </row>
    <row r="176" spans="1:10" x14ac:dyDescent="0.25">
      <c r="A176" s="112"/>
      <c r="B176" s="126"/>
      <c r="C176" s="92"/>
      <c r="D176" s="92"/>
      <c r="E176" s="123"/>
      <c r="F176" s="51"/>
      <c r="G176" s="51"/>
      <c r="H176" s="21"/>
      <c r="I176" s="92"/>
      <c r="J176" s="22"/>
    </row>
    <row r="177" spans="1:10" x14ac:dyDescent="0.25">
      <c r="A177" s="112"/>
      <c r="B177" s="126"/>
      <c r="C177" s="92"/>
      <c r="D177" s="92"/>
      <c r="E177" s="123"/>
      <c r="F177" s="51"/>
      <c r="G177" s="51"/>
      <c r="H177" s="21"/>
      <c r="I177" s="92"/>
      <c r="J177" s="22"/>
    </row>
    <row r="178" spans="1:10" x14ac:dyDescent="0.25">
      <c r="A178" s="112"/>
      <c r="B178" s="126"/>
      <c r="C178" s="92"/>
      <c r="D178" s="92"/>
      <c r="E178" s="123"/>
      <c r="F178" s="51"/>
      <c r="G178" s="51"/>
      <c r="H178" s="21"/>
      <c r="I178" s="92"/>
      <c r="J178" s="22"/>
    </row>
    <row r="179" spans="1:10" x14ac:dyDescent="0.25">
      <c r="A179" s="112"/>
      <c r="B179" s="126"/>
      <c r="C179" s="92"/>
      <c r="D179" s="92"/>
      <c r="E179" s="123"/>
      <c r="F179" s="51"/>
      <c r="G179" s="51"/>
      <c r="H179" s="21"/>
      <c r="I179" s="92"/>
      <c r="J179" s="22"/>
    </row>
    <row r="180" spans="1:10" x14ac:dyDescent="0.25">
      <c r="A180" s="112"/>
      <c r="B180" s="126"/>
      <c r="C180" s="92"/>
      <c r="D180" s="92"/>
      <c r="E180" s="123"/>
      <c r="F180" s="51"/>
      <c r="G180" s="51"/>
      <c r="H180" s="21"/>
      <c r="I180" s="92"/>
      <c r="J180" s="22"/>
    </row>
    <row r="181" spans="1:10" x14ac:dyDescent="0.25">
      <c r="A181" s="112"/>
      <c r="B181" s="126"/>
      <c r="C181" s="92"/>
      <c r="D181" s="92"/>
      <c r="E181" s="123"/>
      <c r="F181" s="51"/>
      <c r="G181" s="51"/>
      <c r="H181" s="21"/>
      <c r="I181" s="92"/>
      <c r="J181" s="22"/>
    </row>
    <row r="182" spans="1:10" x14ac:dyDescent="0.25">
      <c r="A182" s="112"/>
      <c r="B182" s="126"/>
      <c r="C182" s="92"/>
      <c r="D182" s="92"/>
      <c r="E182" s="123"/>
      <c r="F182" s="51"/>
      <c r="G182" s="51"/>
      <c r="H182" s="21"/>
      <c r="I182" s="92"/>
      <c r="J182" s="22"/>
    </row>
    <row r="183" spans="1:10" x14ac:dyDescent="0.25">
      <c r="A183" s="112"/>
      <c r="B183" s="126"/>
      <c r="C183" s="92"/>
      <c r="D183" s="92"/>
      <c r="E183" s="123"/>
      <c r="F183" s="51"/>
      <c r="G183" s="51"/>
      <c r="H183" s="21"/>
      <c r="I183" s="92"/>
      <c r="J183" s="22"/>
    </row>
    <row r="184" spans="1:10" x14ac:dyDescent="0.25">
      <c r="A184" s="112"/>
      <c r="B184" s="126"/>
      <c r="C184" s="92"/>
      <c r="D184" s="92"/>
      <c r="E184" s="123"/>
      <c r="F184" s="51"/>
      <c r="G184" s="51"/>
      <c r="H184" s="21"/>
      <c r="I184" s="92"/>
      <c r="J184" s="22"/>
    </row>
    <row r="185" spans="1:10" x14ac:dyDescent="0.25">
      <c r="A185" s="112"/>
      <c r="B185" s="126"/>
      <c r="C185" s="92"/>
      <c r="D185" s="92"/>
      <c r="E185" s="123"/>
      <c r="F185" s="51"/>
      <c r="G185" s="51"/>
      <c r="H185" s="21"/>
      <c r="I185" s="92"/>
      <c r="J185" s="22"/>
    </row>
    <row r="186" spans="1:10" x14ac:dyDescent="0.25">
      <c r="A186" s="112"/>
      <c r="B186" s="126"/>
      <c r="C186" s="92"/>
      <c r="D186" s="92"/>
      <c r="E186" s="123"/>
      <c r="F186" s="51"/>
      <c r="G186" s="51"/>
      <c r="H186" s="21"/>
      <c r="I186" s="92"/>
      <c r="J186" s="22"/>
    </row>
    <row r="187" spans="1:10" x14ac:dyDescent="0.25">
      <c r="A187" s="112"/>
      <c r="B187" s="126"/>
      <c r="C187" s="92"/>
      <c r="D187" s="92"/>
      <c r="E187" s="123"/>
      <c r="F187" s="51"/>
      <c r="G187" s="51"/>
      <c r="H187" s="21"/>
      <c r="I187" s="92"/>
      <c r="J187" s="22"/>
    </row>
    <row r="188" spans="1:10" x14ac:dyDescent="0.25">
      <c r="A188" s="112"/>
      <c r="B188" s="126"/>
      <c r="C188" s="92"/>
      <c r="D188" s="92"/>
      <c r="E188" s="123"/>
      <c r="F188" s="51"/>
      <c r="G188" s="51"/>
      <c r="H188" s="21"/>
      <c r="I188" s="92"/>
      <c r="J188" s="22"/>
    </row>
    <row r="189" spans="1:10" x14ac:dyDescent="0.25">
      <c r="A189" s="112"/>
      <c r="B189" s="126"/>
      <c r="C189" s="92"/>
      <c r="D189" s="92"/>
      <c r="E189" s="123"/>
      <c r="F189" s="51"/>
      <c r="G189" s="51"/>
      <c r="H189" s="21"/>
      <c r="I189" s="92"/>
      <c r="J189" s="22"/>
    </row>
    <row r="190" spans="1:10" x14ac:dyDescent="0.25">
      <c r="A190" s="112"/>
      <c r="B190" s="126"/>
      <c r="C190" s="92"/>
      <c r="D190" s="92"/>
      <c r="E190" s="123"/>
      <c r="F190" s="51"/>
      <c r="G190" s="51"/>
      <c r="H190" s="21"/>
      <c r="I190" s="92"/>
      <c r="J190" s="22"/>
    </row>
    <row r="191" spans="1:10" x14ac:dyDescent="0.25">
      <c r="A191" s="112"/>
      <c r="B191" s="126"/>
      <c r="C191" s="92"/>
      <c r="D191" s="92"/>
      <c r="E191" s="123"/>
      <c r="F191" s="51"/>
      <c r="G191" s="51"/>
      <c r="H191" s="21"/>
      <c r="I191" s="92"/>
      <c r="J191" s="22"/>
    </row>
    <row r="192" spans="1:10" x14ac:dyDescent="0.25">
      <c r="A192" s="112"/>
      <c r="B192" s="126"/>
      <c r="C192" s="92"/>
      <c r="D192" s="92"/>
      <c r="E192" s="123"/>
      <c r="F192" s="51"/>
      <c r="G192" s="51"/>
      <c r="H192" s="21"/>
      <c r="I192" s="92"/>
      <c r="J192" s="22"/>
    </row>
    <row r="193" spans="1:10" x14ac:dyDescent="0.25">
      <c r="A193" s="112"/>
      <c r="B193" s="126"/>
      <c r="C193" s="92"/>
      <c r="D193" s="92"/>
      <c r="E193" s="123"/>
      <c r="F193" s="51"/>
      <c r="G193" s="51"/>
      <c r="H193" s="21"/>
      <c r="I193" s="92"/>
      <c r="J193" s="22"/>
    </row>
    <row r="194" spans="1:10" x14ac:dyDescent="0.25">
      <c r="A194" s="112"/>
      <c r="B194" s="126"/>
      <c r="C194" s="92"/>
      <c r="D194" s="92"/>
      <c r="E194" s="123"/>
      <c r="F194" s="51"/>
      <c r="G194" s="51"/>
      <c r="H194" s="21"/>
      <c r="I194" s="92"/>
      <c r="J194" s="22"/>
    </row>
    <row r="195" spans="1:10" x14ac:dyDescent="0.25">
      <c r="A195" s="114"/>
      <c r="B195" s="117"/>
      <c r="C195" s="120"/>
      <c r="D195" s="120"/>
      <c r="E195" s="104"/>
      <c r="F195" s="51"/>
      <c r="G195" s="51"/>
      <c r="H195" s="21"/>
      <c r="I195" s="120"/>
      <c r="J195" s="31"/>
    </row>
    <row r="196" spans="1:10" x14ac:dyDescent="0.25">
      <c r="A196" s="114"/>
      <c r="B196" s="117"/>
      <c r="C196" s="120"/>
      <c r="D196" s="120"/>
      <c r="E196" s="104"/>
      <c r="F196" s="51"/>
      <c r="G196" s="51"/>
      <c r="H196" s="21"/>
      <c r="I196" s="120"/>
      <c r="J196" s="31"/>
    </row>
    <row r="197" spans="1:10" ht="15.75" thickBot="1" x14ac:dyDescent="0.3">
      <c r="A197" s="113"/>
      <c r="B197" s="127"/>
      <c r="C197" s="93"/>
      <c r="D197" s="93"/>
      <c r="E197" s="124"/>
      <c r="F197" s="61"/>
      <c r="G197" s="61"/>
      <c r="H197" s="26"/>
      <c r="I197" s="93"/>
      <c r="J197" s="24"/>
    </row>
    <row r="198" spans="1:10" x14ac:dyDescent="0.25">
      <c r="A198" s="129">
        <v>9</v>
      </c>
      <c r="B198" s="130" t="s">
        <v>25</v>
      </c>
      <c r="C198" s="110" t="s">
        <v>10</v>
      </c>
      <c r="D198" s="110">
        <v>700</v>
      </c>
      <c r="E198" s="96">
        <v>10</v>
      </c>
      <c r="F198" s="8">
        <v>59.295000000000002</v>
      </c>
      <c r="G198" s="8" t="s">
        <v>32</v>
      </c>
      <c r="H198" s="11">
        <v>44370</v>
      </c>
      <c r="I198" s="110">
        <f>D198-F198-F199-F200-F201-F202-F203-F204-F205-F206-F207-F208-F209-F210-F211-F212-F213-F214-F215-F217</f>
        <v>543.30200000000002</v>
      </c>
      <c r="J198" s="17">
        <v>592.95000000000005</v>
      </c>
    </row>
    <row r="199" spans="1:10" x14ac:dyDescent="0.25">
      <c r="A199" s="112"/>
      <c r="B199" s="126"/>
      <c r="C199" s="92"/>
      <c r="D199" s="92"/>
      <c r="E199" s="123"/>
      <c r="F199" s="9">
        <v>97.403000000000006</v>
      </c>
      <c r="G199" s="9" t="s">
        <v>32</v>
      </c>
      <c r="H199" s="18">
        <v>44463</v>
      </c>
      <c r="I199" s="92"/>
      <c r="J199" s="15">
        <f>10*97.403</f>
        <v>974.03000000000009</v>
      </c>
    </row>
    <row r="200" spans="1:10" x14ac:dyDescent="0.25">
      <c r="A200" s="112"/>
      <c r="B200" s="126"/>
      <c r="C200" s="92"/>
      <c r="D200" s="92"/>
      <c r="E200" s="123"/>
      <c r="F200" s="9"/>
      <c r="G200" s="9"/>
      <c r="H200" s="18"/>
      <c r="I200" s="92"/>
      <c r="J200" s="15"/>
    </row>
    <row r="201" spans="1:10" x14ac:dyDescent="0.25">
      <c r="A201" s="112"/>
      <c r="B201" s="126"/>
      <c r="C201" s="92"/>
      <c r="D201" s="92"/>
      <c r="E201" s="123"/>
      <c r="F201" s="9"/>
      <c r="G201" s="9"/>
      <c r="H201" s="18"/>
      <c r="I201" s="92"/>
      <c r="J201" s="15"/>
    </row>
    <row r="202" spans="1:10" x14ac:dyDescent="0.25">
      <c r="A202" s="112"/>
      <c r="B202" s="126"/>
      <c r="C202" s="92"/>
      <c r="D202" s="92"/>
      <c r="E202" s="123"/>
      <c r="F202" s="9"/>
      <c r="G202" s="9"/>
      <c r="H202" s="18"/>
      <c r="I202" s="92"/>
      <c r="J202" s="15"/>
    </row>
    <row r="203" spans="1:10" x14ac:dyDescent="0.25">
      <c r="A203" s="112"/>
      <c r="B203" s="126"/>
      <c r="C203" s="92"/>
      <c r="D203" s="92"/>
      <c r="E203" s="123"/>
      <c r="F203" s="9"/>
      <c r="G203" s="9"/>
      <c r="H203" s="18"/>
      <c r="I203" s="92"/>
      <c r="J203" s="15"/>
    </row>
    <row r="204" spans="1:10" x14ac:dyDescent="0.25">
      <c r="A204" s="112"/>
      <c r="B204" s="126"/>
      <c r="C204" s="92"/>
      <c r="D204" s="92"/>
      <c r="E204" s="123"/>
      <c r="F204" s="9"/>
      <c r="G204" s="9"/>
      <c r="H204" s="18"/>
      <c r="I204" s="92"/>
      <c r="J204" s="15"/>
    </row>
    <row r="205" spans="1:10" x14ac:dyDescent="0.25">
      <c r="A205" s="112"/>
      <c r="B205" s="126"/>
      <c r="C205" s="92"/>
      <c r="D205" s="92"/>
      <c r="E205" s="123"/>
      <c r="F205" s="9"/>
      <c r="G205" s="9"/>
      <c r="H205" s="18"/>
      <c r="I205" s="92"/>
      <c r="J205" s="15"/>
    </row>
    <row r="206" spans="1:10" x14ac:dyDescent="0.25">
      <c r="A206" s="112"/>
      <c r="B206" s="126"/>
      <c r="C206" s="92"/>
      <c r="D206" s="92"/>
      <c r="E206" s="123"/>
      <c r="F206" s="9"/>
      <c r="G206" s="9"/>
      <c r="H206" s="18"/>
      <c r="I206" s="92"/>
      <c r="J206" s="15"/>
    </row>
    <row r="207" spans="1:10" x14ac:dyDescent="0.25">
      <c r="A207" s="112"/>
      <c r="B207" s="126"/>
      <c r="C207" s="92"/>
      <c r="D207" s="92"/>
      <c r="E207" s="123"/>
      <c r="F207" s="9"/>
      <c r="G207" s="9"/>
      <c r="H207" s="18"/>
      <c r="I207" s="92"/>
      <c r="J207" s="15"/>
    </row>
    <row r="208" spans="1:10" x14ac:dyDescent="0.25">
      <c r="A208" s="112"/>
      <c r="B208" s="126"/>
      <c r="C208" s="92"/>
      <c r="D208" s="92"/>
      <c r="E208" s="123"/>
      <c r="F208" s="9"/>
      <c r="G208" s="9"/>
      <c r="H208" s="18"/>
      <c r="I208" s="92"/>
      <c r="J208" s="15"/>
    </row>
    <row r="209" spans="1:10" x14ac:dyDescent="0.25">
      <c r="A209" s="112"/>
      <c r="B209" s="126"/>
      <c r="C209" s="92"/>
      <c r="D209" s="92"/>
      <c r="E209" s="123"/>
      <c r="F209" s="9"/>
      <c r="G209" s="9"/>
      <c r="H209" s="18"/>
      <c r="I209" s="92"/>
      <c r="J209" s="15"/>
    </row>
    <row r="210" spans="1:10" x14ac:dyDescent="0.25">
      <c r="A210" s="112"/>
      <c r="B210" s="126"/>
      <c r="C210" s="92"/>
      <c r="D210" s="92"/>
      <c r="E210" s="123"/>
      <c r="F210" s="9"/>
      <c r="G210" s="9"/>
      <c r="H210" s="18"/>
      <c r="I210" s="92"/>
      <c r="J210" s="15"/>
    </row>
    <row r="211" spans="1:10" x14ac:dyDescent="0.25">
      <c r="A211" s="112"/>
      <c r="B211" s="126"/>
      <c r="C211" s="92"/>
      <c r="D211" s="92"/>
      <c r="E211" s="123"/>
      <c r="F211" s="9"/>
      <c r="G211" s="9"/>
      <c r="H211" s="18"/>
      <c r="I211" s="92"/>
      <c r="J211" s="15"/>
    </row>
    <row r="212" spans="1:10" x14ac:dyDescent="0.25">
      <c r="A212" s="112"/>
      <c r="B212" s="126"/>
      <c r="C212" s="92"/>
      <c r="D212" s="92"/>
      <c r="E212" s="123"/>
      <c r="F212" s="9"/>
      <c r="G212" s="9"/>
      <c r="H212" s="18"/>
      <c r="I212" s="92"/>
      <c r="J212" s="15"/>
    </row>
    <row r="213" spans="1:10" x14ac:dyDescent="0.25">
      <c r="A213" s="112"/>
      <c r="B213" s="126"/>
      <c r="C213" s="92"/>
      <c r="D213" s="92"/>
      <c r="E213" s="123"/>
      <c r="F213" s="9"/>
      <c r="G213" s="9"/>
      <c r="H213" s="18"/>
      <c r="I213" s="92"/>
      <c r="J213" s="15"/>
    </row>
    <row r="214" spans="1:10" x14ac:dyDescent="0.25">
      <c r="A214" s="112"/>
      <c r="B214" s="126"/>
      <c r="C214" s="92"/>
      <c r="D214" s="92"/>
      <c r="E214" s="123"/>
      <c r="F214" s="9"/>
      <c r="G214" s="9"/>
      <c r="H214" s="18"/>
      <c r="I214" s="92"/>
      <c r="J214" s="15"/>
    </row>
    <row r="215" spans="1:10" x14ac:dyDescent="0.25">
      <c r="A215" s="112"/>
      <c r="B215" s="126"/>
      <c r="C215" s="92"/>
      <c r="D215" s="92"/>
      <c r="E215" s="123"/>
      <c r="F215" s="9"/>
      <c r="G215" s="9"/>
      <c r="H215" s="18"/>
      <c r="I215" s="92"/>
      <c r="J215" s="15"/>
    </row>
    <row r="216" spans="1:10" x14ac:dyDescent="0.25">
      <c r="A216" s="112"/>
      <c r="B216" s="126"/>
      <c r="C216" s="92"/>
      <c r="D216" s="92"/>
      <c r="E216" s="123"/>
      <c r="F216" s="9"/>
      <c r="G216" s="9"/>
      <c r="H216" s="18"/>
      <c r="I216" s="92"/>
      <c r="J216" s="15"/>
    </row>
    <row r="217" spans="1:10" ht="15.75" thickBot="1" x14ac:dyDescent="0.3">
      <c r="A217" s="113"/>
      <c r="B217" s="127"/>
      <c r="C217" s="93"/>
      <c r="D217" s="93"/>
      <c r="E217" s="124"/>
      <c r="F217" s="10"/>
      <c r="G217" s="10"/>
      <c r="H217" s="27"/>
      <c r="I217" s="93"/>
      <c r="J217" s="16"/>
    </row>
    <row r="219" spans="1:10" x14ac:dyDescent="0.25">
      <c r="A219" s="36" t="s">
        <v>6</v>
      </c>
      <c r="B219" s="19" t="s">
        <v>9</v>
      </c>
      <c r="C219" s="19" t="s">
        <v>11</v>
      </c>
      <c r="D219" s="19" t="s">
        <v>12</v>
      </c>
      <c r="E219" s="30" t="s">
        <v>13</v>
      </c>
    </row>
    <row r="220" spans="1:10" x14ac:dyDescent="0.25">
      <c r="A220" s="28">
        <v>44335</v>
      </c>
      <c r="B220" s="37" t="s">
        <v>47</v>
      </c>
      <c r="C220" s="20">
        <v>38.97</v>
      </c>
      <c r="D220" s="29">
        <v>9755</v>
      </c>
      <c r="E220" s="29">
        <v>2640</v>
      </c>
    </row>
    <row r="221" spans="1:10" x14ac:dyDescent="0.25">
      <c r="A221" s="28">
        <v>44340</v>
      </c>
      <c r="B221" s="37" t="s">
        <v>48</v>
      </c>
      <c r="C221" s="20">
        <f>J46</f>
        <v>86</v>
      </c>
      <c r="D221" s="29">
        <v>9766</v>
      </c>
      <c r="E221" s="29">
        <v>2751</v>
      </c>
    </row>
    <row r="222" spans="1:10" x14ac:dyDescent="0.25">
      <c r="A222" s="28">
        <v>44341</v>
      </c>
      <c r="B222" s="37" t="s">
        <v>49</v>
      </c>
      <c r="C222" s="20">
        <v>86</v>
      </c>
      <c r="D222" s="37">
        <v>9771</v>
      </c>
      <c r="E222" s="29">
        <v>2902</v>
      </c>
    </row>
    <row r="223" spans="1:10" x14ac:dyDescent="0.25">
      <c r="A223" s="28">
        <v>44342</v>
      </c>
      <c r="B223" s="37" t="s">
        <v>49</v>
      </c>
      <c r="C223" s="20">
        <f>86*2</f>
        <v>172</v>
      </c>
      <c r="D223" s="37">
        <v>9789</v>
      </c>
      <c r="E223" s="29">
        <v>2925</v>
      </c>
    </row>
    <row r="224" spans="1:10" x14ac:dyDescent="0.25">
      <c r="A224" s="71">
        <v>44344</v>
      </c>
      <c r="B224" s="72" t="s">
        <v>50</v>
      </c>
      <c r="C224" s="73">
        <f>J10</f>
        <v>38.97</v>
      </c>
      <c r="D224" s="72">
        <v>9817</v>
      </c>
      <c r="E224" s="75" t="s">
        <v>59</v>
      </c>
      <c r="F224" s="74"/>
    </row>
    <row r="225" spans="1:5" x14ac:dyDescent="0.25">
      <c r="A225" s="28">
        <v>44354</v>
      </c>
      <c r="B225" s="37" t="s">
        <v>33</v>
      </c>
      <c r="C225" s="37">
        <v>399</v>
      </c>
      <c r="D225" s="37">
        <v>9898</v>
      </c>
      <c r="E225" s="29">
        <v>3264</v>
      </c>
    </row>
    <row r="226" spans="1:5" x14ac:dyDescent="0.25">
      <c r="A226" s="28">
        <v>44364</v>
      </c>
      <c r="B226" s="37" t="s">
        <v>51</v>
      </c>
      <c r="C226" s="20">
        <v>86</v>
      </c>
      <c r="D226" s="37">
        <v>9910</v>
      </c>
      <c r="E226" s="29">
        <v>3364</v>
      </c>
    </row>
    <row r="227" spans="1:5" x14ac:dyDescent="0.25">
      <c r="A227" s="28">
        <v>44368</v>
      </c>
      <c r="B227" s="37" t="s">
        <v>50</v>
      </c>
      <c r="C227" s="20">
        <v>51.96</v>
      </c>
      <c r="D227" s="37">
        <v>9918</v>
      </c>
      <c r="E227" s="37">
        <v>3412</v>
      </c>
    </row>
    <row r="228" spans="1:5" x14ac:dyDescent="0.25">
      <c r="A228" s="28">
        <v>44368</v>
      </c>
      <c r="B228" s="37" t="s">
        <v>36</v>
      </c>
      <c r="C228" s="20">
        <v>172</v>
      </c>
      <c r="D228" s="37">
        <v>9922</v>
      </c>
      <c r="E228" s="37">
        <v>3441</v>
      </c>
    </row>
    <row r="229" spans="1:5" x14ac:dyDescent="0.25">
      <c r="A229" s="28">
        <v>44369</v>
      </c>
      <c r="B229" s="37" t="s">
        <v>38</v>
      </c>
      <c r="C229" s="20">
        <v>86</v>
      </c>
      <c r="D229" s="37">
        <v>9927</v>
      </c>
      <c r="E229" s="37">
        <v>3447</v>
      </c>
    </row>
    <row r="230" spans="1:5" x14ac:dyDescent="0.25">
      <c r="A230" s="28">
        <v>44369</v>
      </c>
      <c r="B230" s="37" t="s">
        <v>41</v>
      </c>
      <c r="C230" s="20">
        <v>86</v>
      </c>
      <c r="D230" s="37">
        <v>9933</v>
      </c>
      <c r="E230" s="37">
        <v>3456</v>
      </c>
    </row>
    <row r="231" spans="1:5" x14ac:dyDescent="0.25">
      <c r="A231" s="28">
        <v>44369</v>
      </c>
      <c r="B231" s="66" t="s">
        <v>42</v>
      </c>
      <c r="C231" s="20">
        <v>86</v>
      </c>
      <c r="D231" s="66">
        <v>9931</v>
      </c>
      <c r="E231" s="66">
        <v>3456</v>
      </c>
    </row>
    <row r="232" spans="1:5" x14ac:dyDescent="0.25">
      <c r="A232" s="28">
        <v>44370</v>
      </c>
      <c r="B232" s="37" t="s">
        <v>46</v>
      </c>
      <c r="C232" s="20">
        <v>2058.29</v>
      </c>
      <c r="D232" s="37">
        <v>9940</v>
      </c>
      <c r="E232" s="37">
        <v>3471</v>
      </c>
    </row>
    <row r="233" spans="1:5" x14ac:dyDescent="0.25">
      <c r="A233" s="28">
        <v>44382</v>
      </c>
      <c r="B233" s="67" t="s">
        <v>54</v>
      </c>
      <c r="C233" s="20">
        <v>86</v>
      </c>
      <c r="D233" s="67">
        <v>9996</v>
      </c>
      <c r="E233" s="67">
        <v>3824</v>
      </c>
    </row>
    <row r="234" spans="1:5" x14ac:dyDescent="0.25">
      <c r="A234" s="28">
        <v>44383</v>
      </c>
      <c r="B234" s="37" t="s">
        <v>52</v>
      </c>
      <c r="C234" s="20">
        <v>86</v>
      </c>
      <c r="D234" s="37">
        <v>10005</v>
      </c>
      <c r="E234" s="29">
        <v>3836</v>
      </c>
    </row>
    <row r="235" spans="1:5" x14ac:dyDescent="0.25">
      <c r="A235" s="28">
        <v>44383</v>
      </c>
      <c r="B235" s="37" t="s">
        <v>53</v>
      </c>
      <c r="C235" s="20">
        <v>258</v>
      </c>
      <c r="D235" s="37">
        <v>10004</v>
      </c>
      <c r="E235" s="29">
        <v>3836</v>
      </c>
    </row>
    <row r="236" spans="1:5" x14ac:dyDescent="0.25">
      <c r="A236" s="28">
        <v>44383</v>
      </c>
      <c r="B236" s="37" t="s">
        <v>55</v>
      </c>
      <c r="C236" s="20">
        <v>86</v>
      </c>
      <c r="D236" s="37">
        <v>10006</v>
      </c>
      <c r="E236" s="29">
        <v>3835</v>
      </c>
    </row>
    <row r="237" spans="1:5" x14ac:dyDescent="0.25">
      <c r="A237" s="28">
        <v>44383</v>
      </c>
      <c r="B237" s="37" t="s">
        <v>33</v>
      </c>
      <c r="C237" s="69">
        <v>798</v>
      </c>
      <c r="D237" s="37">
        <v>10008</v>
      </c>
      <c r="E237" s="29">
        <v>3836</v>
      </c>
    </row>
    <row r="238" spans="1:5" x14ac:dyDescent="0.25">
      <c r="A238" s="28">
        <v>44386</v>
      </c>
      <c r="B238" s="37" t="s">
        <v>56</v>
      </c>
      <c r="C238" s="20">
        <v>172</v>
      </c>
      <c r="D238" s="37">
        <v>10036</v>
      </c>
      <c r="E238" s="29">
        <v>3916</v>
      </c>
    </row>
    <row r="239" spans="1:5" x14ac:dyDescent="0.25">
      <c r="A239" s="28">
        <v>44390</v>
      </c>
      <c r="B239" s="37" t="s">
        <v>57</v>
      </c>
      <c r="C239" s="20">
        <v>25.98</v>
      </c>
      <c r="D239" s="37">
        <v>10063</v>
      </c>
      <c r="E239" s="29">
        <v>2640</v>
      </c>
    </row>
    <row r="240" spans="1:5" x14ac:dyDescent="0.25">
      <c r="A240" s="28">
        <v>44391</v>
      </c>
      <c r="B240" s="37" t="s">
        <v>49</v>
      </c>
      <c r="C240" s="20">
        <v>86</v>
      </c>
      <c r="D240" s="37">
        <v>10073</v>
      </c>
      <c r="E240" s="29">
        <v>3963</v>
      </c>
    </row>
    <row r="241" spans="1:6" x14ac:dyDescent="0.25">
      <c r="A241" s="28">
        <v>44404</v>
      </c>
      <c r="B241" s="37" t="s">
        <v>50</v>
      </c>
      <c r="C241" s="20">
        <v>38.97</v>
      </c>
      <c r="D241" s="37">
        <v>10112</v>
      </c>
      <c r="E241" s="29">
        <v>2640</v>
      </c>
    </row>
    <row r="242" spans="1:6" x14ac:dyDescent="0.25">
      <c r="A242" s="28">
        <v>44405</v>
      </c>
      <c r="B242" s="46" t="s">
        <v>58</v>
      </c>
      <c r="C242" s="47">
        <v>86</v>
      </c>
      <c r="D242" s="45">
        <v>10116</v>
      </c>
      <c r="E242" s="32">
        <v>4412</v>
      </c>
    </row>
    <row r="243" spans="1:6" x14ac:dyDescent="0.25">
      <c r="A243" s="28">
        <v>44411</v>
      </c>
      <c r="B243" s="45" t="s">
        <v>38</v>
      </c>
      <c r="C243" s="69">
        <v>344</v>
      </c>
      <c r="D243" s="45">
        <v>10147</v>
      </c>
      <c r="E243" s="32">
        <v>4543</v>
      </c>
    </row>
    <row r="244" spans="1:6" x14ac:dyDescent="0.25">
      <c r="A244" s="28">
        <v>44411</v>
      </c>
      <c r="B244" s="45" t="s">
        <v>54</v>
      </c>
      <c r="C244" s="69">
        <v>86</v>
      </c>
      <c r="D244" s="45">
        <v>10148</v>
      </c>
      <c r="E244" s="32">
        <v>4542</v>
      </c>
    </row>
    <row r="245" spans="1:6" x14ac:dyDescent="0.25">
      <c r="A245" s="28">
        <v>44412</v>
      </c>
      <c r="B245" s="45" t="s">
        <v>60</v>
      </c>
      <c r="C245" s="69">
        <v>38.97</v>
      </c>
      <c r="D245" s="45">
        <v>10165</v>
      </c>
      <c r="E245" s="32">
        <v>2640</v>
      </c>
      <c r="F245" s="12" t="s">
        <v>61</v>
      </c>
    </row>
    <row r="246" spans="1:6" x14ac:dyDescent="0.25">
      <c r="A246" s="28">
        <v>44418</v>
      </c>
      <c r="B246" s="45" t="s">
        <v>50</v>
      </c>
      <c r="C246" s="69">
        <v>38.97</v>
      </c>
      <c r="D246" s="45">
        <v>10208</v>
      </c>
      <c r="E246" s="32">
        <v>2640</v>
      </c>
    </row>
    <row r="247" spans="1:6" x14ac:dyDescent="0.25">
      <c r="A247" s="28">
        <v>44418</v>
      </c>
      <c r="B247" s="45" t="s">
        <v>49</v>
      </c>
      <c r="C247" s="69">
        <v>86</v>
      </c>
      <c r="D247" s="45">
        <v>10209</v>
      </c>
      <c r="E247" s="32">
        <v>4674</v>
      </c>
    </row>
    <row r="248" spans="1:6" x14ac:dyDescent="0.25">
      <c r="A248" s="28">
        <v>44418</v>
      </c>
      <c r="B248" s="45" t="s">
        <v>49</v>
      </c>
      <c r="C248" s="69">
        <v>86</v>
      </c>
      <c r="D248" s="45">
        <v>10213</v>
      </c>
      <c r="E248" s="32">
        <v>4689</v>
      </c>
    </row>
    <row r="249" spans="1:6" x14ac:dyDescent="0.25">
      <c r="A249" s="28">
        <v>44419</v>
      </c>
      <c r="B249" s="68" t="s">
        <v>64</v>
      </c>
      <c r="C249" s="69">
        <v>12.99</v>
      </c>
      <c r="D249" s="68">
        <v>10222</v>
      </c>
      <c r="E249" s="32">
        <v>2640</v>
      </c>
    </row>
    <row r="250" spans="1:6" x14ac:dyDescent="0.25">
      <c r="A250" s="28">
        <v>44420</v>
      </c>
      <c r="B250" s="68" t="s">
        <v>56</v>
      </c>
      <c r="C250" s="69">
        <v>172</v>
      </c>
      <c r="D250" s="68">
        <v>10228</v>
      </c>
      <c r="E250" s="29">
        <v>4736</v>
      </c>
    </row>
    <row r="251" spans="1:6" x14ac:dyDescent="0.25">
      <c r="A251" s="28">
        <v>44420</v>
      </c>
      <c r="B251" s="68" t="s">
        <v>67</v>
      </c>
      <c r="C251" s="69">
        <v>86</v>
      </c>
      <c r="D251" s="68">
        <v>10235</v>
      </c>
      <c r="E251" s="29">
        <v>4731</v>
      </c>
    </row>
    <row r="252" spans="1:6" x14ac:dyDescent="0.25">
      <c r="A252" s="28">
        <v>44425</v>
      </c>
      <c r="B252" s="68" t="s">
        <v>33</v>
      </c>
      <c r="C252" s="69">
        <v>399</v>
      </c>
      <c r="D252" s="68">
        <v>10240</v>
      </c>
      <c r="E252" s="29">
        <v>4794</v>
      </c>
    </row>
    <row r="253" spans="1:6" x14ac:dyDescent="0.25">
      <c r="A253" s="28">
        <v>44427</v>
      </c>
      <c r="B253" s="77" t="s">
        <v>50</v>
      </c>
      <c r="C253" s="69">
        <v>51.96</v>
      </c>
      <c r="D253" s="68">
        <v>10254</v>
      </c>
      <c r="E253" s="29">
        <v>2640</v>
      </c>
    </row>
    <row r="254" spans="1:6" x14ac:dyDescent="0.25">
      <c r="A254" s="28">
        <v>44441</v>
      </c>
      <c r="B254" s="68" t="s">
        <v>69</v>
      </c>
      <c r="C254" s="69">
        <v>93.99</v>
      </c>
      <c r="D254" s="68">
        <v>10319</v>
      </c>
      <c r="E254" s="29">
        <v>5257</v>
      </c>
    </row>
    <row r="255" spans="1:6" x14ac:dyDescent="0.25">
      <c r="A255" s="28">
        <v>44448</v>
      </c>
      <c r="B255" s="68" t="s">
        <v>67</v>
      </c>
      <c r="C255" s="69">
        <v>93.99</v>
      </c>
      <c r="D255" s="68">
        <v>10364</v>
      </c>
      <c r="E255" s="29">
        <v>5385</v>
      </c>
    </row>
    <row r="256" spans="1:6" x14ac:dyDescent="0.25">
      <c r="A256" s="28">
        <v>44452</v>
      </c>
      <c r="B256" s="68" t="s">
        <v>52</v>
      </c>
      <c r="C256" s="69">
        <v>93.99</v>
      </c>
      <c r="D256" s="68">
        <v>10377</v>
      </c>
      <c r="E256" s="29">
        <v>5391</v>
      </c>
    </row>
    <row r="257" spans="1:5" x14ac:dyDescent="0.25">
      <c r="A257" s="28">
        <v>44452</v>
      </c>
      <c r="B257" s="68" t="s">
        <v>50</v>
      </c>
      <c r="C257" s="69">
        <v>38.97</v>
      </c>
      <c r="D257" s="68">
        <v>10373</v>
      </c>
      <c r="E257" s="29">
        <v>2640</v>
      </c>
    </row>
    <row r="258" spans="1:5" x14ac:dyDescent="0.25">
      <c r="A258" s="28">
        <v>44462</v>
      </c>
      <c r="B258" s="80" t="s">
        <v>52</v>
      </c>
      <c r="C258" s="81">
        <v>93.99</v>
      </c>
      <c r="D258" s="80">
        <v>10430</v>
      </c>
      <c r="E258" s="29">
        <v>5550</v>
      </c>
    </row>
    <row r="259" spans="1:5" x14ac:dyDescent="0.25">
      <c r="A259" s="28">
        <v>44463</v>
      </c>
      <c r="B259" s="80" t="s">
        <v>46</v>
      </c>
      <c r="C259" s="81">
        <v>3118.18</v>
      </c>
      <c r="D259" s="80">
        <v>10439</v>
      </c>
      <c r="E259" s="29">
        <v>5679</v>
      </c>
    </row>
    <row r="260" spans="1:5" x14ac:dyDescent="0.25">
      <c r="A260" s="28">
        <v>44463</v>
      </c>
      <c r="B260" s="80" t="s">
        <v>70</v>
      </c>
      <c r="C260" s="81">
        <v>436.76</v>
      </c>
      <c r="D260" s="80">
        <v>10438</v>
      </c>
      <c r="E260" s="29">
        <v>5681</v>
      </c>
    </row>
    <row r="261" spans="1:5" x14ac:dyDescent="0.25">
      <c r="A261" s="28">
        <v>44466</v>
      </c>
      <c r="B261" s="82" t="s">
        <v>50</v>
      </c>
      <c r="C261" s="83">
        <v>38.97</v>
      </c>
      <c r="D261" s="82">
        <v>10451</v>
      </c>
      <c r="E261" s="29">
        <v>2640</v>
      </c>
    </row>
    <row r="262" spans="1:5" x14ac:dyDescent="0.25">
      <c r="A262" s="28">
        <v>44468</v>
      </c>
      <c r="B262" s="80" t="s">
        <v>72</v>
      </c>
      <c r="C262" s="81">
        <v>187.98</v>
      </c>
      <c r="D262" s="80">
        <v>10458</v>
      </c>
      <c r="E262" s="29">
        <v>5798</v>
      </c>
    </row>
    <row r="263" spans="1:5" x14ac:dyDescent="0.25">
      <c r="A263" s="28">
        <v>44468</v>
      </c>
      <c r="B263" s="80" t="s">
        <v>73</v>
      </c>
      <c r="C263" s="81">
        <v>93.99</v>
      </c>
      <c r="D263" s="80">
        <v>10459</v>
      </c>
      <c r="E263" s="29">
        <v>5798</v>
      </c>
    </row>
    <row r="264" spans="1:5" x14ac:dyDescent="0.25">
      <c r="A264" s="28">
        <v>44468</v>
      </c>
      <c r="B264" s="80" t="s">
        <v>38</v>
      </c>
      <c r="C264" s="81">
        <v>93.99</v>
      </c>
      <c r="D264" s="80">
        <v>10460</v>
      </c>
      <c r="E264" s="29">
        <v>5798</v>
      </c>
    </row>
    <row r="265" spans="1:5" x14ac:dyDescent="0.25">
      <c r="A265" s="28">
        <v>44483</v>
      </c>
      <c r="B265" s="80" t="s">
        <v>52</v>
      </c>
      <c r="C265" s="81">
        <v>93.99</v>
      </c>
      <c r="D265" s="80">
        <v>10550</v>
      </c>
      <c r="E265" s="29">
        <v>6134</v>
      </c>
    </row>
    <row r="266" spans="1:5" x14ac:dyDescent="0.25">
      <c r="A266" s="28">
        <v>44488</v>
      </c>
      <c r="B266" s="80" t="s">
        <v>75</v>
      </c>
      <c r="C266" s="81">
        <v>105.66</v>
      </c>
      <c r="D266" s="80">
        <v>10587</v>
      </c>
      <c r="E266" s="29">
        <v>6294</v>
      </c>
    </row>
    <row r="267" spans="1:5" x14ac:dyDescent="0.25">
      <c r="A267" s="28">
        <v>44488</v>
      </c>
      <c r="B267" s="80" t="s">
        <v>39</v>
      </c>
      <c r="C267" s="81">
        <v>105.66</v>
      </c>
      <c r="D267" s="80">
        <v>10588</v>
      </c>
      <c r="E267" s="29">
        <v>6294</v>
      </c>
    </row>
    <row r="268" spans="1:5" x14ac:dyDescent="0.25">
      <c r="A268" s="28">
        <v>44490</v>
      </c>
      <c r="B268" s="80" t="s">
        <v>76</v>
      </c>
      <c r="C268" s="81">
        <v>38.97</v>
      </c>
      <c r="D268" s="80">
        <v>10600</v>
      </c>
      <c r="E268" s="29">
        <v>2640</v>
      </c>
    </row>
    <row r="269" spans="1:5" x14ac:dyDescent="0.25">
      <c r="A269" s="28">
        <v>44494</v>
      </c>
      <c r="B269" s="80" t="s">
        <v>64</v>
      </c>
      <c r="C269" s="81">
        <v>12.99</v>
      </c>
      <c r="D269" s="80">
        <v>10611</v>
      </c>
      <c r="E269" s="29">
        <v>2640</v>
      </c>
    </row>
    <row r="270" spans="1:5" x14ac:dyDescent="0.25">
      <c r="A270" s="28">
        <v>44495</v>
      </c>
      <c r="B270" s="80" t="s">
        <v>72</v>
      </c>
      <c r="C270" s="81">
        <v>105.66</v>
      </c>
      <c r="D270" s="80">
        <v>10615</v>
      </c>
      <c r="E270" s="29"/>
    </row>
    <row r="271" spans="1:5" x14ac:dyDescent="0.25">
      <c r="A271" s="28">
        <v>44497</v>
      </c>
      <c r="B271" s="80" t="s">
        <v>60</v>
      </c>
      <c r="C271" s="81">
        <v>51.96</v>
      </c>
      <c r="D271" s="80">
        <v>10635</v>
      </c>
      <c r="E271" s="29"/>
    </row>
    <row r="272" spans="1:5" x14ac:dyDescent="0.25">
      <c r="A272" s="28">
        <v>44503</v>
      </c>
      <c r="B272" s="87" t="s">
        <v>38</v>
      </c>
      <c r="C272" s="88">
        <v>105.66</v>
      </c>
      <c r="D272" s="87">
        <v>10656</v>
      </c>
      <c r="E272" s="29"/>
    </row>
    <row r="273" spans="1:5" x14ac:dyDescent="0.25">
      <c r="A273" s="28">
        <v>44504</v>
      </c>
      <c r="B273" s="87" t="s">
        <v>52</v>
      </c>
      <c r="C273" s="88">
        <v>105.66</v>
      </c>
      <c r="D273" s="87">
        <v>10664</v>
      </c>
      <c r="E273" s="29"/>
    </row>
    <row r="274" spans="1:5" x14ac:dyDescent="0.25">
      <c r="A274" s="28">
        <v>44509</v>
      </c>
      <c r="B274" s="87" t="s">
        <v>49</v>
      </c>
      <c r="C274" s="20">
        <v>105.66</v>
      </c>
      <c r="D274" s="29">
        <v>10695</v>
      </c>
      <c r="E274" s="88"/>
    </row>
    <row r="275" spans="1:5" x14ac:dyDescent="0.25">
      <c r="A275" s="28">
        <v>44511</v>
      </c>
      <c r="B275" s="87" t="s">
        <v>76</v>
      </c>
      <c r="C275" s="20">
        <v>38.97</v>
      </c>
      <c r="D275" s="29">
        <v>10717</v>
      </c>
      <c r="E275" s="88"/>
    </row>
    <row r="276" spans="1:5" x14ac:dyDescent="0.25">
      <c r="A276" s="28">
        <v>44511</v>
      </c>
      <c r="B276" s="87" t="s">
        <v>52</v>
      </c>
      <c r="C276" s="87">
        <v>105.66</v>
      </c>
      <c r="D276" s="29">
        <v>10718</v>
      </c>
      <c r="E276" s="88"/>
    </row>
    <row r="277" spans="1:5" x14ac:dyDescent="0.25">
      <c r="A277" s="28">
        <v>44522</v>
      </c>
      <c r="B277" s="87" t="s">
        <v>60</v>
      </c>
      <c r="C277" s="87">
        <v>51.96</v>
      </c>
      <c r="D277" s="29">
        <v>10773</v>
      </c>
      <c r="E277" s="88"/>
    </row>
    <row r="278" spans="1:5" x14ac:dyDescent="0.25">
      <c r="A278" s="28">
        <v>44522</v>
      </c>
      <c r="B278" s="87" t="s">
        <v>72</v>
      </c>
      <c r="C278" s="87">
        <v>211.32</v>
      </c>
      <c r="D278" s="29">
        <v>10776</v>
      </c>
      <c r="E278" s="88"/>
    </row>
    <row r="279" spans="1:5" x14ac:dyDescent="0.25">
      <c r="A279" s="28"/>
      <c r="B279" s="87"/>
      <c r="C279" s="87"/>
      <c r="D279" s="29"/>
      <c r="E279" s="88"/>
    </row>
    <row r="280" spans="1:5" x14ac:dyDescent="0.25">
      <c r="A280" s="28"/>
      <c r="B280" s="87"/>
      <c r="C280" s="87"/>
      <c r="D280" s="29"/>
      <c r="E280" s="88"/>
    </row>
    <row r="281" spans="1:5" x14ac:dyDescent="0.25">
      <c r="A281" s="28"/>
      <c r="B281" s="87"/>
      <c r="C281" s="87"/>
      <c r="D281" s="29"/>
      <c r="E281" s="88"/>
    </row>
    <row r="282" spans="1:5" x14ac:dyDescent="0.25">
      <c r="A282" s="28"/>
      <c r="B282" s="87"/>
      <c r="C282" s="87"/>
      <c r="D282" s="29"/>
      <c r="E282" s="88"/>
    </row>
    <row r="283" spans="1:5" x14ac:dyDescent="0.25">
      <c r="A283" s="28"/>
      <c r="B283" s="87"/>
      <c r="C283" s="87"/>
      <c r="D283" s="29"/>
      <c r="E283" s="88"/>
    </row>
    <row r="284" spans="1:5" x14ac:dyDescent="0.25">
      <c r="A284" s="28"/>
      <c r="B284" s="87"/>
      <c r="C284" s="87"/>
      <c r="D284" s="29"/>
      <c r="E284" s="88"/>
    </row>
    <row r="285" spans="1:5" x14ac:dyDescent="0.25">
      <c r="A285" s="90"/>
      <c r="D285" s="89"/>
    </row>
    <row r="286" spans="1:5" x14ac:dyDescent="0.25">
      <c r="A286" s="90"/>
      <c r="D286" s="89"/>
    </row>
    <row r="287" spans="1:5" x14ac:dyDescent="0.25">
      <c r="A287" s="90"/>
      <c r="D287" s="89"/>
    </row>
    <row r="288" spans="1:5" x14ac:dyDescent="0.25">
      <c r="A288" s="90"/>
      <c r="D288" s="89"/>
    </row>
    <row r="289" spans="1:4" x14ac:dyDescent="0.25">
      <c r="A289" s="90"/>
      <c r="D289" s="89"/>
    </row>
    <row r="290" spans="1:4" x14ac:dyDescent="0.25">
      <c r="A290" s="90"/>
      <c r="D290" s="89"/>
    </row>
  </sheetData>
  <autoFilter ref="A8:J217"/>
  <mergeCells count="63">
    <mergeCell ref="E198:E217"/>
    <mergeCell ref="A174:A197"/>
    <mergeCell ref="D41:D45"/>
    <mergeCell ref="I41:I45"/>
    <mergeCell ref="E41:E45"/>
    <mergeCell ref="I198:I217"/>
    <mergeCell ref="A99:A137"/>
    <mergeCell ref="B99:B137"/>
    <mergeCell ref="C99:C137"/>
    <mergeCell ref="D99:D137"/>
    <mergeCell ref="I99:I137"/>
    <mergeCell ref="D174:D197"/>
    <mergeCell ref="E174:E197"/>
    <mergeCell ref="I174:I197"/>
    <mergeCell ref="E138:E173"/>
    <mergeCell ref="I46:I85"/>
    <mergeCell ref="A86:A98"/>
    <mergeCell ref="B86:B98"/>
    <mergeCell ref="C86:C98"/>
    <mergeCell ref="D86:D98"/>
    <mergeCell ref="A1:J1"/>
    <mergeCell ref="A2:J2"/>
    <mergeCell ref="A3:J3"/>
    <mergeCell ref="A5:J5"/>
    <mergeCell ref="A6:J6"/>
    <mergeCell ref="A4:J4"/>
    <mergeCell ref="A46:A85"/>
    <mergeCell ref="B46:B85"/>
    <mergeCell ref="C46:C85"/>
    <mergeCell ref="D46:D85"/>
    <mergeCell ref="I86:I98"/>
    <mergeCell ref="B41:B45"/>
    <mergeCell ref="A198:A217"/>
    <mergeCell ref="B198:B217"/>
    <mergeCell ref="C198:C217"/>
    <mergeCell ref="B174:B197"/>
    <mergeCell ref="C174:C197"/>
    <mergeCell ref="D198:D217"/>
    <mergeCell ref="A138:A173"/>
    <mergeCell ref="I138:I173"/>
    <mergeCell ref="A9:A28"/>
    <mergeCell ref="B9:B28"/>
    <mergeCell ref="C9:C28"/>
    <mergeCell ref="D9:D28"/>
    <mergeCell ref="E9:E28"/>
    <mergeCell ref="I9:I28"/>
    <mergeCell ref="A29:A40"/>
    <mergeCell ref="B29:B40"/>
    <mergeCell ref="C29:C40"/>
    <mergeCell ref="D29:D40"/>
    <mergeCell ref="E29:E40"/>
    <mergeCell ref="I29:I40"/>
    <mergeCell ref="A41:A45"/>
    <mergeCell ref="C41:C45"/>
    <mergeCell ref="E46:E65"/>
    <mergeCell ref="B138:B173"/>
    <mergeCell ref="C138:C173"/>
    <mergeCell ref="D138:D173"/>
    <mergeCell ref="E99:E137"/>
    <mergeCell ref="E66:E72"/>
    <mergeCell ref="E73:E85"/>
    <mergeCell ref="E86:E88"/>
    <mergeCell ref="E89:E9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MENEGOLLA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2021-02-17T13:40:01Z</cp:lastPrinted>
  <dcterms:created xsi:type="dcterms:W3CDTF">2019-02-22T11:25:24Z</dcterms:created>
  <dcterms:modified xsi:type="dcterms:W3CDTF">2021-11-23T10:23:32Z</dcterms:modified>
</cp:coreProperties>
</file>