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citacoes\DISPENSA E INEXIBILIDADE DE LICITAÇÕES\ANO 2024 - DISPENSA e INEX DE LICITAÇÃO\DISPENSA 05 2024 - Poço\"/>
    </mc:Choice>
  </mc:AlternateContent>
  <xr:revisionPtr revIDLastSave="0" documentId="8_{B11D789E-82FA-487B-8E87-082746044CB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RÇAMENTO" sheetId="5" r:id="rId1"/>
    <sheet name="GRONOGRAMA GLOBAL" sheetId="9" r:id="rId2"/>
  </sheets>
  <definedNames>
    <definedName name="_xlnm.Print_Area" localSheetId="0">ORÇAMENTO!$A$1:$H$48</definedName>
    <definedName name="_xlnm.Print_Titles" localSheetId="0">ORÇAMENTO!$1:$4</definedName>
  </definedNames>
  <calcPr calcId="191029"/>
</workbook>
</file>

<file path=xl/calcChain.xml><?xml version="1.0" encoding="utf-8"?>
<calcChain xmlns="http://schemas.openxmlformats.org/spreadsheetml/2006/main">
  <c r="C36" i="9" l="1"/>
  <c r="A36" i="9"/>
  <c r="B43" i="9"/>
  <c r="B42" i="9"/>
  <c r="B41" i="9"/>
  <c r="G73" i="5" l="1"/>
  <c r="H72" i="5"/>
  <c r="E71" i="5"/>
  <c r="H71" i="5" s="1"/>
  <c r="H73" i="5" l="1"/>
  <c r="H74" i="5" s="1"/>
  <c r="H75" i="5" l="1"/>
  <c r="C42" i="9" s="1"/>
  <c r="C41" i="9"/>
  <c r="E41" i="9" s="1"/>
  <c r="B16" i="9"/>
  <c r="B15" i="9"/>
  <c r="B12" i="9"/>
  <c r="H30" i="5"/>
  <c r="H31" i="5" s="1"/>
  <c r="C15" i="9" s="1"/>
  <c r="H11" i="5"/>
  <c r="H12" i="5" s="1"/>
  <c r="C12" i="9" s="1"/>
  <c r="H76" i="5" l="1"/>
  <c r="E42" i="9"/>
  <c r="H17" i="5"/>
  <c r="H77" i="5" l="1"/>
  <c r="C43" i="9"/>
  <c r="H23" i="5"/>
  <c r="H24" i="5"/>
  <c r="H27" i="5"/>
  <c r="H33" i="5"/>
  <c r="G34" i="5"/>
  <c r="H14" i="5"/>
  <c r="H15" i="5"/>
  <c r="H16" i="5"/>
  <c r="H18" i="5"/>
  <c r="H19" i="5"/>
  <c r="H20" i="5"/>
  <c r="H21" i="5"/>
  <c r="H22" i="5"/>
  <c r="B14" i="9"/>
  <c r="B18" i="9"/>
  <c r="B17" i="9"/>
  <c r="B13" i="9"/>
  <c r="E43" i="9" l="1"/>
  <c r="E45" i="9" s="1"/>
  <c r="C45" i="9"/>
  <c r="H25" i="5"/>
  <c r="H34" i="5"/>
  <c r="C16" i="9" s="1"/>
  <c r="C7" i="9"/>
  <c r="A7" i="9"/>
  <c r="E46" i="9" l="1"/>
  <c r="D45" i="9"/>
  <c r="D46" i="9" s="1"/>
  <c r="I16" i="9"/>
  <c r="E16" i="9"/>
  <c r="H28" i="5"/>
  <c r="H35" i="5" s="1"/>
  <c r="G16" i="9" l="1"/>
  <c r="H36" i="5"/>
  <c r="H37" i="5" s="1"/>
  <c r="H38" i="5" s="1"/>
  <c r="C14" i="9"/>
  <c r="E14" i="9" s="1"/>
  <c r="C13" i="9"/>
  <c r="E13" i="9" s="1"/>
  <c r="I12" i="9"/>
  <c r="E12" i="9"/>
  <c r="G12" i="9"/>
  <c r="E15" i="9"/>
  <c r="G15" i="9"/>
  <c r="I15" i="9"/>
  <c r="G14" i="9" l="1"/>
  <c r="I14" i="9"/>
  <c r="I13" i="9"/>
  <c r="G13" i="9"/>
  <c r="C17" i="9"/>
  <c r="C18" i="9" l="1"/>
  <c r="C19" i="9" s="1"/>
  <c r="G17" i="9"/>
  <c r="I17" i="9"/>
  <c r="E17" i="9"/>
  <c r="G18" i="9" l="1"/>
  <c r="G19" i="9" s="1"/>
  <c r="F19" i="9" s="1"/>
  <c r="I18" i="9"/>
  <c r="E18" i="9"/>
  <c r="E19" i="9" s="1"/>
  <c r="E20" i="9" s="1"/>
  <c r="D19" i="9" l="1"/>
  <c r="G20" i="9"/>
  <c r="D20" i="9" l="1"/>
  <c r="F20" i="9"/>
</calcChain>
</file>

<file path=xl/sharedStrings.xml><?xml version="1.0" encoding="utf-8"?>
<sst xmlns="http://schemas.openxmlformats.org/spreadsheetml/2006/main" count="160" uniqueCount="75">
  <si>
    <t>Unid</t>
  </si>
  <si>
    <t>Quant</t>
  </si>
  <si>
    <t>Descrição</t>
  </si>
  <si>
    <t>Item</t>
  </si>
  <si>
    <t>Sistema de Abastecimento de Água</t>
  </si>
  <si>
    <t>1.1</t>
  </si>
  <si>
    <t>unid</t>
  </si>
  <si>
    <t>2.0</t>
  </si>
  <si>
    <t>m</t>
  </si>
  <si>
    <t>ADUTORA</t>
  </si>
  <si>
    <t>4.0</t>
  </si>
  <si>
    <t>5.0</t>
  </si>
  <si>
    <t>RESERVAÇÃO</t>
  </si>
  <si>
    <t>Os itens não encontrados no SINAPI foram analisados de acordo com os valores de mercado do Estado do RS.</t>
  </si>
  <si>
    <t>Valor Total R$</t>
  </si>
  <si>
    <t>3.1</t>
  </si>
  <si>
    <t>5.3</t>
  </si>
  <si>
    <t>MÊS</t>
  </si>
  <si>
    <t>%</t>
  </si>
  <si>
    <t>R$</t>
  </si>
  <si>
    <t>CRONOGRAMA FÍSICO-FINANCEIRO</t>
  </si>
  <si>
    <t>ACUMULADO</t>
  </si>
  <si>
    <t>Subtotal</t>
  </si>
  <si>
    <t>BDI (%)</t>
  </si>
  <si>
    <t>Total</t>
  </si>
  <si>
    <t>1.0</t>
  </si>
  <si>
    <t>3.0</t>
  </si>
  <si>
    <t>Administração local da obra</t>
  </si>
  <si>
    <t>INSTALAÇÃO POÇO TUBULAR PROFUNDO</t>
  </si>
  <si>
    <t>Luva galvanizada 1 1/2"</t>
  </si>
  <si>
    <t>Válvula de retenção ferro e bronze 1 1/2"</t>
  </si>
  <si>
    <t>Adaptador galvanizado 1 1/2"</t>
  </si>
  <si>
    <t>4.1</t>
  </si>
  <si>
    <t xml:space="preserve">Valor Unitário </t>
  </si>
  <si>
    <t>(R$)</t>
  </si>
  <si>
    <t>Total Geral</t>
  </si>
  <si>
    <t>Município:  SÃO JOSÉ DO OURO/ RS</t>
  </si>
  <si>
    <t>Tubo PEAD, PE 80, PN 10, DN 40mm, incl. conexões, fornec. e instalação</t>
  </si>
  <si>
    <t xml:space="preserve">material </t>
  </si>
  <si>
    <t>Valor Total        R$</t>
  </si>
  <si>
    <t>Motobomba 4" 6,0 HP - 24 ES - 220V, monofásica</t>
  </si>
  <si>
    <t>Quadro de comando monofásico e material elétrico 220V</t>
  </si>
  <si>
    <t>Cabo monofásico submersível 3 x 16 mm - 1kV</t>
  </si>
  <si>
    <t>Suporte pré-moldado de concreto (fundações, pilares,vigas e laje) com escada metálica marinheiro e gurada-corpo metálicos, incluso instalação</t>
  </si>
  <si>
    <t>Fonte</t>
  </si>
  <si>
    <t>Mercado</t>
  </si>
  <si>
    <t>Sinapi</t>
  </si>
  <si>
    <t>CAIXA D´ÁGUA EM POLIÉSTER REFORÇADO COM FIBRA DE VIDRO, 10000 LITROS - FORNECIMENTO E INSTALAÇÃO. AF_06/2021</t>
  </si>
  <si>
    <t>LOCACAO CONVENCIONAL DE OBRA, UTILIZANDO GABARITO DE TÁBUAS CORRIDAS PONTALETADAS A CADA 2,00M -  2 UTILIZAÇÕES. AF_10/2018</t>
  </si>
  <si>
    <t>Conjunto saída do poço (acessórios e conexões)</t>
  </si>
  <si>
    <t>Tampa de poço</t>
  </si>
  <si>
    <t>Tubo monitor- PVC 1/2"</t>
  </si>
  <si>
    <t xml:space="preserve">ENTRADA DE ENERGIA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</si>
  <si>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</si>
  <si>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</si>
  <si>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</si>
  <si>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</si>
  <si>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</si>
  <si>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</si>
  <si>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</si>
  <si>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</si>
  <si>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</si>
  <si>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</si>
  <si>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</si>
  <si>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MÃO-DE-OBRA</t>
  </si>
  <si>
    <t>Mão-de-obra- instalação poço e rede adutora</t>
  </si>
  <si>
    <t>Obs.: A referida planilha foi elaborada com os valores do SINAPI / publicados em NOVEMBRO/2022</t>
  </si>
  <si>
    <t>Comunidade de SÃO PAULO - LINHA HOFFMAN</t>
  </si>
  <si>
    <t>POSTE COM ENTRADA DE ENERGIA ELÉTRICA, AÉREA, MONOFÁSICA, COM CAIXA DE SOBREPOR, CABO DE 16 MM2 E DISJUNTOR DIN 63A, 6K INCLUSO INSTALAÇÃO</t>
  </si>
  <si>
    <t>Tubo galvanizado 1 1/2" - 40 mm</t>
  </si>
  <si>
    <t xml:space="preserve">Hidrômetro compativel com bomba, vazão 5m³/h  - instalação junto ao poço tubular </t>
  </si>
  <si>
    <t>PLANILHA ORÇAMENTÁRIA LOTE 2</t>
  </si>
  <si>
    <t>PLANILHA ORÇAMENTÁRIA LOTE 1</t>
  </si>
  <si>
    <t>SUPORTE CAIXA D'ÁGUA</t>
  </si>
  <si>
    <t>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</si>
</sst>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0.00;[Red]0.00"/>
    <numFmt numFmtId="168" formatCode="_(* #,##0.0000_);_(* \(#,##0.0000\);_(* &quot;-&quot;??_);_(@_)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166" fontId="7" fillId="0" borderId="0" xfId="0" applyNumberFormat="1" applyFont="1"/>
    <xf numFmtId="0" fontId="4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2" fontId="4" fillId="0" borderId="1" xfId="4" applyNumberFormat="1" applyFont="1" applyFill="1" applyBorder="1" applyAlignment="1"/>
    <xf numFmtId="2" fontId="4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7" fontId="4" fillId="0" borderId="1" xfId="0" applyNumberFormat="1" applyFont="1" applyBorder="1"/>
    <xf numFmtId="167" fontId="4" fillId="0" borderId="1" xfId="0" applyNumberFormat="1" applyFont="1" applyBorder="1" applyAlignment="1">
      <alignment horizontal="right"/>
    </xf>
    <xf numFmtId="0" fontId="9" fillId="0" borderId="0" xfId="0" applyFont="1"/>
    <xf numFmtId="2" fontId="9" fillId="0" borderId="0" xfId="0" applyNumberFormat="1" applyFont="1"/>
    <xf numFmtId="166" fontId="9" fillId="0" borderId="0" xfId="0" applyNumberFormat="1" applyFont="1"/>
    <xf numFmtId="164" fontId="9" fillId="0" borderId="0" xfId="1" applyFont="1"/>
    <xf numFmtId="165" fontId="9" fillId="0" borderId="0" xfId="0" applyNumberFormat="1" applyFont="1"/>
    <xf numFmtId="165" fontId="4" fillId="0" borderId="1" xfId="4" applyFont="1" applyFill="1" applyBorder="1"/>
    <xf numFmtId="167" fontId="3" fillId="0" borderId="0" xfId="0" applyNumberFormat="1" applyFont="1"/>
    <xf numFmtId="0" fontId="10" fillId="0" borderId="0" xfId="0" applyFont="1"/>
    <xf numFmtId="0" fontId="7" fillId="0" borderId="1" xfId="0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64" fontId="7" fillId="0" borderId="1" xfId="1" applyFont="1" applyFill="1" applyBorder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166" fontId="4" fillId="0" borderId="6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 vertical="center"/>
    </xf>
    <xf numFmtId="167" fontId="1" fillId="0" borderId="0" xfId="0" applyNumberFormat="1" applyFont="1"/>
    <xf numFmtId="0" fontId="3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5" fontId="4" fillId="0" borderId="1" xfId="4" applyFont="1" applyFill="1" applyBorder="1" applyAlignment="1">
      <alignment horizontal="right"/>
    </xf>
    <xf numFmtId="1" fontId="7" fillId="0" borderId="0" xfId="0" applyNumberFormat="1" applyFont="1" applyAlignment="1">
      <alignment horizontal="right"/>
    </xf>
    <xf numFmtId="166" fontId="7" fillId="0" borderId="10" xfId="0" applyNumberFormat="1" applyFont="1" applyBorder="1" applyAlignment="1">
      <alignment horizontal="right"/>
    </xf>
    <xf numFmtId="166" fontId="7" fillId="0" borderId="12" xfId="0" applyNumberFormat="1" applyFont="1" applyBorder="1"/>
    <xf numFmtId="166" fontId="7" fillId="0" borderId="8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166" fontId="7" fillId="0" borderId="13" xfId="0" applyNumberFormat="1" applyFont="1" applyBorder="1"/>
    <xf numFmtId="0" fontId="7" fillId="0" borderId="0" xfId="0" applyFont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left" wrapText="1"/>
    </xf>
    <xf numFmtId="1" fontId="7" fillId="0" borderId="0" xfId="0" applyNumberFormat="1" applyFont="1"/>
    <xf numFmtId="2" fontId="7" fillId="0" borderId="0" xfId="0" applyNumberFormat="1" applyFont="1" applyAlignment="1">
      <alignment horizontal="center"/>
    </xf>
    <xf numFmtId="2" fontId="4" fillId="0" borderId="0" xfId="0" applyNumberFormat="1" applyFont="1"/>
    <xf numFmtId="166" fontId="4" fillId="0" borderId="0" xfId="0" applyNumberFormat="1" applyFont="1"/>
    <xf numFmtId="164" fontId="4" fillId="0" borderId="0" xfId="1" applyFont="1"/>
    <xf numFmtId="165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8" fontId="7" fillId="0" borderId="5" xfId="4" applyNumberFormat="1" applyFont="1" applyFill="1" applyBorder="1" applyAlignment="1">
      <alignment horizontal="center"/>
    </xf>
    <xf numFmtId="168" fontId="7" fillId="0" borderId="6" xfId="4" applyNumberFormat="1" applyFont="1" applyFill="1" applyBorder="1" applyAlignment="1">
      <alignment horizontal="center"/>
    </xf>
    <xf numFmtId="168" fontId="7" fillId="0" borderId="7" xfId="4" applyNumberFormat="1" applyFont="1" applyFill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3">
    <cellStyle name="Moeda" xfId="1" builtinId="4"/>
    <cellStyle name="Moeda 2" xfId="2" xr:uid="{00000000-0005-0000-0000-000001000000}"/>
    <cellStyle name="Moeda 2 2" xfId="10" xr:uid="{00000000-0005-0000-0000-000002000000}"/>
    <cellStyle name="Moeda 2 3" xfId="6" xr:uid="{00000000-0005-0000-0000-000003000000}"/>
    <cellStyle name="Normal" xfId="0" builtinId="0"/>
    <cellStyle name="Normal 2" xfId="3" xr:uid="{00000000-0005-0000-0000-000005000000}"/>
    <cellStyle name="Normal 2 2" xfId="11" xr:uid="{00000000-0005-0000-0000-000006000000}"/>
    <cellStyle name="Normal 2 3" xfId="7" xr:uid="{00000000-0005-0000-0000-000007000000}"/>
    <cellStyle name="Normal 3" xfId="9" xr:uid="{00000000-0005-0000-0000-000008000000}"/>
    <cellStyle name="Vírgula" xfId="4" builtinId="3"/>
    <cellStyle name="Vírgula 2" xfId="5" xr:uid="{00000000-0005-0000-0000-00000A000000}"/>
    <cellStyle name="Vírgula 2 2" xfId="12" xr:uid="{00000000-0005-0000-0000-00000B000000}"/>
    <cellStyle name="Vírgula 2 3" xfId="8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87"/>
  <sheetViews>
    <sheetView topLeftCell="A70" zoomScale="90" zoomScaleNormal="90" zoomScaleSheetLayoutView="75" workbookViewId="0">
      <selection activeCell="K82" sqref="K82"/>
    </sheetView>
  </sheetViews>
  <sheetFormatPr defaultColWidth="9.140625" defaultRowHeight="12.75" x14ac:dyDescent="0.2"/>
  <cols>
    <col min="1" max="1" width="4.85546875" style="3" customWidth="1"/>
    <col min="2" max="2" width="7.7109375" style="3" customWidth="1"/>
    <col min="3" max="3" width="61.7109375" style="1" customWidth="1"/>
    <col min="4" max="4" width="5.28515625" style="1" customWidth="1"/>
    <col min="5" max="5" width="7.28515625" style="1" customWidth="1"/>
    <col min="6" max="6" width="2.85546875" style="40" hidden="1" customWidth="1"/>
    <col min="7" max="7" width="12.5703125" style="40" customWidth="1"/>
    <col min="8" max="8" width="13.28515625" style="1" customWidth="1"/>
    <col min="9" max="16384" width="9.140625" style="1"/>
  </cols>
  <sheetData>
    <row r="1" spans="1:236" ht="15.75" customHeight="1" x14ac:dyDescent="0.2">
      <c r="A1" s="77" t="s">
        <v>72</v>
      </c>
      <c r="B1" s="77"/>
      <c r="C1" s="77"/>
      <c r="D1" s="77"/>
      <c r="E1" s="77"/>
      <c r="F1" s="77"/>
      <c r="G1" s="77"/>
      <c r="H1" s="77"/>
    </row>
    <row r="2" spans="1:236" ht="3.75" customHeight="1" x14ac:dyDescent="0.2">
      <c r="A2" s="78"/>
      <c r="B2" s="78"/>
      <c r="C2" s="78"/>
      <c r="D2" s="78"/>
      <c r="E2" s="78"/>
      <c r="F2" s="78"/>
      <c r="G2" s="78"/>
      <c r="H2" s="78"/>
    </row>
    <row r="3" spans="1:236" ht="14.25" customHeight="1" x14ac:dyDescent="0.2">
      <c r="A3" s="5" t="s">
        <v>4</v>
      </c>
      <c r="B3" s="5"/>
      <c r="C3" s="4"/>
      <c r="D3" s="78"/>
      <c r="E3" s="78"/>
      <c r="F3" s="78"/>
      <c r="G3" s="78"/>
      <c r="H3" s="78"/>
    </row>
    <row r="4" spans="1:236" ht="18" customHeight="1" x14ac:dyDescent="0.2">
      <c r="A4" s="41" t="s">
        <v>67</v>
      </c>
      <c r="B4" s="41"/>
      <c r="C4" s="4"/>
      <c r="D4" s="37" t="s">
        <v>36</v>
      </c>
      <c r="E4" s="4"/>
      <c r="F4" s="2"/>
      <c r="G4" s="2"/>
      <c r="H4" s="2"/>
    </row>
    <row r="5" spans="1:236" ht="3.75" customHeight="1" x14ac:dyDescent="0.2">
      <c r="A5" s="79"/>
      <c r="B5" s="79"/>
      <c r="C5" s="80"/>
      <c r="D5" s="80"/>
      <c r="E5" s="80"/>
      <c r="F5" s="37"/>
      <c r="G5" s="37"/>
    </row>
    <row r="6" spans="1:236" s="11" customFormat="1" ht="13.5" customHeight="1" x14ac:dyDescent="0.2">
      <c r="A6" s="81" t="s">
        <v>3</v>
      </c>
      <c r="B6" s="81" t="s">
        <v>44</v>
      </c>
      <c r="C6" s="81" t="s">
        <v>2</v>
      </c>
      <c r="D6" s="81" t="s">
        <v>0</v>
      </c>
      <c r="E6" s="81" t="s">
        <v>1</v>
      </c>
      <c r="F6" s="83" t="s">
        <v>33</v>
      </c>
      <c r="G6" s="83" t="s">
        <v>33</v>
      </c>
      <c r="H6" s="83" t="s">
        <v>14</v>
      </c>
    </row>
    <row r="7" spans="1:236" s="11" customFormat="1" ht="1.5" customHeight="1" x14ac:dyDescent="0.2">
      <c r="A7" s="81"/>
      <c r="B7" s="81"/>
      <c r="C7" s="81"/>
      <c r="D7" s="81"/>
      <c r="E7" s="81"/>
      <c r="F7" s="84"/>
      <c r="G7" s="84"/>
      <c r="H7" s="84"/>
    </row>
    <row r="8" spans="1:236" s="11" customFormat="1" ht="10.5" customHeight="1" x14ac:dyDescent="0.2">
      <c r="A8" s="81"/>
      <c r="B8" s="81"/>
      <c r="C8" s="81"/>
      <c r="D8" s="81"/>
      <c r="E8" s="82"/>
      <c r="F8" s="50" t="s">
        <v>34</v>
      </c>
      <c r="G8" s="85" t="s">
        <v>34</v>
      </c>
      <c r="H8" s="85"/>
    </row>
    <row r="9" spans="1:236" s="11" customFormat="1" x14ac:dyDescent="0.2">
      <c r="A9" s="81"/>
      <c r="B9" s="81"/>
      <c r="C9" s="81"/>
      <c r="D9" s="81"/>
      <c r="E9" s="82"/>
      <c r="F9" s="44" t="s">
        <v>38</v>
      </c>
      <c r="G9" s="86"/>
      <c r="H9" s="86"/>
    </row>
    <row r="10" spans="1:236" s="11" customFormat="1" x14ac:dyDescent="0.2">
      <c r="A10" s="17" t="s">
        <v>25</v>
      </c>
      <c r="B10" s="17"/>
      <c r="C10" s="18" t="s">
        <v>52</v>
      </c>
      <c r="D10" s="14"/>
      <c r="E10" s="16"/>
      <c r="F10" s="22"/>
      <c r="G10" s="22"/>
      <c r="H10" s="21"/>
    </row>
    <row r="11" spans="1:236" s="11" customFormat="1" ht="36" x14ac:dyDescent="0.2">
      <c r="A11" s="65" t="s">
        <v>5</v>
      </c>
      <c r="B11" s="65" t="s">
        <v>45</v>
      </c>
      <c r="C11" s="13" t="s">
        <v>68</v>
      </c>
      <c r="D11" s="14" t="s">
        <v>6</v>
      </c>
      <c r="E11" s="16">
        <v>1</v>
      </c>
      <c r="F11" s="22"/>
      <c r="G11" s="22"/>
      <c r="H11" s="28">
        <f>G11*E11</f>
        <v>0</v>
      </c>
    </row>
    <row r="12" spans="1:236" s="11" customFormat="1" x14ac:dyDescent="0.2">
      <c r="A12" s="12"/>
      <c r="B12" s="12"/>
      <c r="C12" s="31" t="s">
        <v>22</v>
      </c>
      <c r="D12" s="14"/>
      <c r="E12" s="16"/>
      <c r="F12" s="22"/>
      <c r="G12" s="22"/>
      <c r="H12" s="35">
        <f>SUM(H11)</f>
        <v>0</v>
      </c>
    </row>
    <row r="13" spans="1:236" ht="15.95" customHeight="1" x14ac:dyDescent="0.2">
      <c r="A13" s="17" t="s">
        <v>7</v>
      </c>
      <c r="B13" s="17"/>
      <c r="C13" s="18" t="s">
        <v>28</v>
      </c>
      <c r="D13" s="14"/>
      <c r="E13" s="16"/>
      <c r="F13" s="22"/>
      <c r="G13" s="22"/>
      <c r="H13" s="2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</row>
    <row r="14" spans="1:236" s="40" customFormat="1" ht="15.95" customHeight="1" x14ac:dyDescent="0.2">
      <c r="A14" s="12" t="s">
        <v>53</v>
      </c>
      <c r="B14" s="12" t="s">
        <v>45</v>
      </c>
      <c r="C14" s="13" t="s">
        <v>40</v>
      </c>
      <c r="D14" s="14" t="s">
        <v>6</v>
      </c>
      <c r="E14" s="15">
        <v>1</v>
      </c>
      <c r="F14" s="22">
        <v>9100</v>
      </c>
      <c r="G14" s="22"/>
      <c r="H14" s="28">
        <f>G14*E14</f>
        <v>0</v>
      </c>
    </row>
    <row r="15" spans="1:236" s="40" customFormat="1" ht="15.95" customHeight="1" x14ac:dyDescent="0.2">
      <c r="A15" s="12" t="s">
        <v>54</v>
      </c>
      <c r="B15" s="12" t="s">
        <v>45</v>
      </c>
      <c r="C15" s="13" t="s">
        <v>41</v>
      </c>
      <c r="D15" s="14" t="s">
        <v>6</v>
      </c>
      <c r="E15" s="15">
        <v>1</v>
      </c>
      <c r="F15" s="22">
        <v>2000</v>
      </c>
      <c r="G15" s="22"/>
      <c r="H15" s="28">
        <f t="shared" ref="H15:H24" si="0">G15*E15</f>
        <v>0</v>
      </c>
    </row>
    <row r="16" spans="1:236" s="40" customFormat="1" ht="15.95" customHeight="1" x14ac:dyDescent="0.2">
      <c r="A16" s="12" t="s">
        <v>55</v>
      </c>
      <c r="B16" s="12" t="s">
        <v>45</v>
      </c>
      <c r="C16" s="13" t="s">
        <v>42</v>
      </c>
      <c r="D16" s="14" t="s">
        <v>8</v>
      </c>
      <c r="E16" s="15">
        <v>180</v>
      </c>
      <c r="F16" s="22">
        <v>24</v>
      </c>
      <c r="G16" s="22"/>
      <c r="H16" s="28">
        <f t="shared" si="0"/>
        <v>0</v>
      </c>
    </row>
    <row r="17" spans="1:9" s="40" customFormat="1" ht="15.95" customHeight="1" x14ac:dyDescent="0.2">
      <c r="A17" s="12" t="s">
        <v>56</v>
      </c>
      <c r="B17" s="12" t="s">
        <v>46</v>
      </c>
      <c r="C17" s="13" t="s">
        <v>69</v>
      </c>
      <c r="D17" s="14" t="s">
        <v>8</v>
      </c>
      <c r="E17" s="15">
        <v>180</v>
      </c>
      <c r="F17" s="22">
        <v>144</v>
      </c>
      <c r="G17" s="22"/>
      <c r="H17" s="28">
        <f>G17*E17</f>
        <v>0</v>
      </c>
    </row>
    <row r="18" spans="1:9" s="40" customFormat="1" ht="15.95" customHeight="1" x14ac:dyDescent="0.2">
      <c r="A18" s="12" t="s">
        <v>57</v>
      </c>
      <c r="B18" s="12" t="s">
        <v>46</v>
      </c>
      <c r="C18" s="13" t="s">
        <v>29</v>
      </c>
      <c r="D18" s="14" t="s">
        <v>6</v>
      </c>
      <c r="E18" s="15">
        <v>30</v>
      </c>
      <c r="F18" s="22">
        <v>26.4</v>
      </c>
      <c r="G18" s="22"/>
      <c r="H18" s="28">
        <f t="shared" si="0"/>
        <v>0</v>
      </c>
    </row>
    <row r="19" spans="1:9" s="40" customFormat="1" ht="15.95" customHeight="1" x14ac:dyDescent="0.2">
      <c r="A19" s="12" t="s">
        <v>58</v>
      </c>
      <c r="B19" s="12" t="s">
        <v>45</v>
      </c>
      <c r="C19" s="66" t="s">
        <v>49</v>
      </c>
      <c r="D19" s="14" t="s">
        <v>6</v>
      </c>
      <c r="E19" s="15">
        <v>1</v>
      </c>
      <c r="F19" s="22">
        <v>68</v>
      </c>
      <c r="G19" s="22"/>
      <c r="H19" s="28">
        <f t="shared" si="0"/>
        <v>0</v>
      </c>
    </row>
    <row r="20" spans="1:9" s="40" customFormat="1" ht="15.95" customHeight="1" x14ac:dyDescent="0.2">
      <c r="A20" s="12" t="s">
        <v>59</v>
      </c>
      <c r="B20" s="12" t="s">
        <v>45</v>
      </c>
      <c r="C20" s="66" t="s">
        <v>50</v>
      </c>
      <c r="D20" s="14" t="s">
        <v>6</v>
      </c>
      <c r="E20" s="15">
        <v>1</v>
      </c>
      <c r="F20" s="22">
        <v>81</v>
      </c>
      <c r="G20" s="22"/>
      <c r="H20" s="28">
        <f t="shared" si="0"/>
        <v>0</v>
      </c>
      <c r="I20" s="42"/>
    </row>
    <row r="21" spans="1:9" s="40" customFormat="1" ht="15.95" customHeight="1" x14ac:dyDescent="0.2">
      <c r="A21" s="12" t="s">
        <v>60</v>
      </c>
      <c r="B21" s="12" t="s">
        <v>46</v>
      </c>
      <c r="C21" s="66" t="s">
        <v>30</v>
      </c>
      <c r="D21" s="14" t="s">
        <v>6</v>
      </c>
      <c r="E21" s="15">
        <v>1</v>
      </c>
      <c r="F21" s="22">
        <v>200</v>
      </c>
      <c r="G21" s="22"/>
      <c r="H21" s="28">
        <f t="shared" si="0"/>
        <v>0</v>
      </c>
      <c r="I21" s="42"/>
    </row>
    <row r="22" spans="1:9" s="40" customFormat="1" ht="15.95" customHeight="1" x14ac:dyDescent="0.2">
      <c r="A22" s="12" t="s">
        <v>61</v>
      </c>
      <c r="B22" s="12" t="s">
        <v>45</v>
      </c>
      <c r="C22" s="66" t="s">
        <v>51</v>
      </c>
      <c r="D22" s="14" t="s">
        <v>6</v>
      </c>
      <c r="E22" s="15">
        <v>180</v>
      </c>
      <c r="F22" s="22">
        <v>29</v>
      </c>
      <c r="G22" s="22"/>
      <c r="H22" s="28">
        <f t="shared" si="0"/>
        <v>0</v>
      </c>
      <c r="I22" s="42"/>
    </row>
    <row r="23" spans="1:9" s="40" customFormat="1" ht="15.95" customHeight="1" x14ac:dyDescent="0.2">
      <c r="A23" s="12" t="s">
        <v>62</v>
      </c>
      <c r="B23" s="12" t="s">
        <v>45</v>
      </c>
      <c r="C23" s="13" t="s">
        <v>31</v>
      </c>
      <c r="D23" s="14" t="s">
        <v>6</v>
      </c>
      <c r="E23" s="15">
        <v>1</v>
      </c>
      <c r="F23" s="22">
        <v>25</v>
      </c>
      <c r="G23" s="22"/>
      <c r="H23" s="28">
        <f t="shared" si="0"/>
        <v>0</v>
      </c>
      <c r="I23" s="42"/>
    </row>
    <row r="24" spans="1:9" s="40" customFormat="1" ht="24" x14ac:dyDescent="0.2">
      <c r="A24" s="12" t="s">
        <v>63</v>
      </c>
      <c r="B24" s="12" t="s">
        <v>45</v>
      </c>
      <c r="C24" s="13" t="s">
        <v>70</v>
      </c>
      <c r="D24" s="14" t="s">
        <v>6</v>
      </c>
      <c r="E24" s="16">
        <v>1</v>
      </c>
      <c r="F24" s="22">
        <v>1500</v>
      </c>
      <c r="G24" s="22"/>
      <c r="H24" s="28">
        <f t="shared" si="0"/>
        <v>0</v>
      </c>
    </row>
    <row r="25" spans="1:9" ht="15.95" customHeight="1" x14ac:dyDescent="0.2">
      <c r="A25" s="12"/>
      <c r="B25" s="12"/>
      <c r="C25" s="31" t="s">
        <v>22</v>
      </c>
      <c r="D25" s="14"/>
      <c r="E25" s="16"/>
      <c r="F25" s="22"/>
      <c r="G25" s="22"/>
      <c r="H25" s="35">
        <f>SUM(H14:H24)</f>
        <v>0</v>
      </c>
    </row>
    <row r="26" spans="1:9" ht="15.95" customHeight="1" x14ac:dyDescent="0.2">
      <c r="A26" s="17" t="s">
        <v>26</v>
      </c>
      <c r="B26" s="17"/>
      <c r="C26" s="20" t="s">
        <v>9</v>
      </c>
      <c r="D26" s="14"/>
      <c r="E26" s="16"/>
      <c r="F26" s="22"/>
      <c r="G26" s="22"/>
      <c r="H26" s="21"/>
    </row>
    <row r="27" spans="1:9" s="40" customFormat="1" ht="15.95" customHeight="1" x14ac:dyDescent="0.2">
      <c r="A27" s="12" t="s">
        <v>15</v>
      </c>
      <c r="B27" s="12" t="s">
        <v>45</v>
      </c>
      <c r="C27" s="19" t="s">
        <v>37</v>
      </c>
      <c r="D27" s="14" t="s">
        <v>8</v>
      </c>
      <c r="E27" s="16">
        <v>100</v>
      </c>
      <c r="F27" s="22">
        <v>15.67</v>
      </c>
      <c r="G27" s="22"/>
      <c r="H27" s="21">
        <f t="shared" ref="H27" si="1">G27*E27</f>
        <v>0</v>
      </c>
    </row>
    <row r="28" spans="1:9" ht="15.95" customHeight="1" x14ac:dyDescent="0.2">
      <c r="A28" s="12"/>
      <c r="B28" s="12"/>
      <c r="C28" s="31" t="s">
        <v>22</v>
      </c>
      <c r="D28" s="14"/>
      <c r="E28" s="16"/>
      <c r="F28" s="22"/>
      <c r="G28" s="22"/>
      <c r="H28" s="35">
        <f>SUM(H27:H27)</f>
        <v>0</v>
      </c>
    </row>
    <row r="29" spans="1:9" ht="15.95" customHeight="1" x14ac:dyDescent="0.2">
      <c r="A29" s="17" t="s">
        <v>10</v>
      </c>
      <c r="B29" s="17"/>
      <c r="C29" s="20" t="s">
        <v>64</v>
      </c>
      <c r="D29" s="14"/>
      <c r="E29" s="16"/>
      <c r="F29" s="22"/>
      <c r="G29" s="22"/>
      <c r="H29" s="21"/>
    </row>
    <row r="30" spans="1:9" ht="15.95" customHeight="1" x14ac:dyDescent="0.2">
      <c r="A30" s="12" t="s">
        <v>32</v>
      </c>
      <c r="B30" s="12" t="s">
        <v>45</v>
      </c>
      <c r="C30" s="19" t="s">
        <v>65</v>
      </c>
      <c r="D30" s="14" t="s">
        <v>0</v>
      </c>
      <c r="E30" s="16">
        <v>1</v>
      </c>
      <c r="F30" s="22">
        <v>15.67</v>
      </c>
      <c r="G30" s="22"/>
      <c r="H30" s="21">
        <f t="shared" ref="H30" si="2">G30*E30</f>
        <v>0</v>
      </c>
    </row>
    <row r="31" spans="1:9" ht="15.95" customHeight="1" x14ac:dyDescent="0.2">
      <c r="A31" s="12"/>
      <c r="B31" s="12"/>
      <c r="C31" s="31" t="s">
        <v>22</v>
      </c>
      <c r="D31" s="14"/>
      <c r="E31" s="16"/>
      <c r="F31" s="22"/>
      <c r="G31" s="22"/>
      <c r="H31" s="35">
        <f>SUM(H30:H30)</f>
        <v>0</v>
      </c>
    </row>
    <row r="32" spans="1:9" ht="15.95" customHeight="1" x14ac:dyDescent="0.2">
      <c r="A32" s="17" t="s">
        <v>11</v>
      </c>
      <c r="B32" s="17"/>
      <c r="C32" s="20" t="s">
        <v>12</v>
      </c>
      <c r="D32" s="14"/>
      <c r="E32" s="16"/>
      <c r="F32" s="22"/>
      <c r="G32" s="22"/>
      <c r="H32" s="21"/>
    </row>
    <row r="33" spans="1:9" s="40" customFormat="1" ht="24.6" customHeight="1" x14ac:dyDescent="0.2">
      <c r="A33" s="12" t="s">
        <v>16</v>
      </c>
      <c r="B33" s="12" t="s">
        <v>46</v>
      </c>
      <c r="C33" s="13" t="s">
        <v>47</v>
      </c>
      <c r="D33" s="14" t="s">
        <v>0</v>
      </c>
      <c r="E33" s="16">
        <v>1</v>
      </c>
      <c r="F33" s="22">
        <v>470</v>
      </c>
      <c r="G33" s="22"/>
      <c r="H33" s="45">
        <f t="shared" ref="H33" si="3">G33*E33</f>
        <v>0</v>
      </c>
    </row>
    <row r="34" spans="1:9" ht="15.95" customHeight="1" thickBot="1" x14ac:dyDescent="0.25">
      <c r="A34" s="12"/>
      <c r="B34" s="12"/>
      <c r="C34" s="31" t="s">
        <v>22</v>
      </c>
      <c r="D34" s="14"/>
      <c r="E34" s="16"/>
      <c r="F34" s="22"/>
      <c r="G34" s="22">
        <f t="shared" ref="G34" si="4">F34*1.2</f>
        <v>0</v>
      </c>
      <c r="H34" s="35">
        <f>SUM(H33:H33)</f>
        <v>0</v>
      </c>
      <c r="I34" s="29"/>
    </row>
    <row r="35" spans="1:9" ht="15.95" customHeight="1" thickBot="1" x14ac:dyDescent="0.25">
      <c r="A35" s="6"/>
      <c r="B35" s="6"/>
      <c r="C35" s="32" t="s">
        <v>24</v>
      </c>
      <c r="D35" s="33"/>
      <c r="E35" s="34"/>
      <c r="F35" s="38"/>
      <c r="G35" s="38"/>
      <c r="H35" s="48">
        <f>H25+H28+H34+H12+H31</f>
        <v>0</v>
      </c>
    </row>
    <row r="36" spans="1:9" ht="15.95" customHeight="1" x14ac:dyDescent="0.2">
      <c r="A36" s="6"/>
      <c r="B36" s="6"/>
      <c r="C36" s="32" t="s">
        <v>27</v>
      </c>
      <c r="D36" s="70">
        <v>0.03</v>
      </c>
      <c r="E36" s="71"/>
      <c r="F36" s="71"/>
      <c r="G36" s="72"/>
      <c r="H36" s="47">
        <f>H35*(D36)</f>
        <v>0</v>
      </c>
    </row>
    <row r="37" spans="1:9" ht="15.95" customHeight="1" thickBot="1" x14ac:dyDescent="0.25">
      <c r="A37" s="6"/>
      <c r="B37" s="6"/>
      <c r="C37" s="32" t="s">
        <v>23</v>
      </c>
      <c r="D37" s="70">
        <v>0.20630000000000001</v>
      </c>
      <c r="E37" s="71"/>
      <c r="F37" s="71"/>
      <c r="G37" s="72"/>
      <c r="H37" s="49">
        <f>(H35+H36)*(D37)</f>
        <v>0</v>
      </c>
    </row>
    <row r="38" spans="1:9" ht="15.95" customHeight="1" thickBot="1" x14ac:dyDescent="0.25">
      <c r="A38" s="6"/>
      <c r="B38" s="6"/>
      <c r="C38" s="32" t="s">
        <v>35</v>
      </c>
      <c r="D38" s="33"/>
      <c r="E38" s="73"/>
      <c r="F38" s="73"/>
      <c r="G38" s="74"/>
      <c r="H38" s="51">
        <f>H35+H37+H36</f>
        <v>0</v>
      </c>
    </row>
    <row r="39" spans="1:9" ht="15.95" customHeight="1" x14ac:dyDescent="0.2">
      <c r="A39" s="6"/>
      <c r="B39" s="6"/>
      <c r="C39" s="46"/>
      <c r="D39" s="7"/>
      <c r="E39" s="7"/>
      <c r="F39" s="39"/>
      <c r="G39" s="39"/>
      <c r="H39" s="8"/>
    </row>
    <row r="40" spans="1:9" x14ac:dyDescent="0.2">
      <c r="A40" s="6"/>
      <c r="B40" s="6"/>
      <c r="C40" s="10" t="s">
        <v>66</v>
      </c>
      <c r="D40" s="9"/>
      <c r="E40" s="9"/>
      <c r="F40" s="9"/>
      <c r="G40" s="9"/>
      <c r="H40" s="9"/>
    </row>
    <row r="41" spans="1:9" x14ac:dyDescent="0.2">
      <c r="A41" s="6"/>
      <c r="B41" s="6"/>
      <c r="C41" s="10" t="s">
        <v>13</v>
      </c>
      <c r="D41" s="9"/>
      <c r="E41" s="9"/>
      <c r="F41" s="9"/>
      <c r="G41" s="9"/>
      <c r="H41" s="9"/>
    </row>
    <row r="42" spans="1:9" x14ac:dyDescent="0.2">
      <c r="A42" s="6"/>
      <c r="B42" s="6"/>
      <c r="C42" s="10"/>
      <c r="D42" s="9"/>
      <c r="E42" s="9"/>
      <c r="F42" s="9"/>
      <c r="G42" s="9"/>
      <c r="H42" s="9"/>
    </row>
    <row r="43" spans="1:9" x14ac:dyDescent="0.2">
      <c r="A43" s="6"/>
      <c r="B43" s="6"/>
      <c r="C43" s="10"/>
      <c r="D43" s="9"/>
      <c r="E43" s="9"/>
      <c r="F43" s="9"/>
      <c r="G43" s="9"/>
      <c r="H43" s="9"/>
    </row>
    <row r="44" spans="1:9" x14ac:dyDescent="0.2">
      <c r="A44" s="6"/>
      <c r="B44" s="6"/>
      <c r="C44" s="10"/>
      <c r="D44" s="9"/>
      <c r="E44" s="9"/>
      <c r="F44" s="9"/>
      <c r="G44" s="9"/>
      <c r="H44" s="9"/>
    </row>
    <row r="45" spans="1:9" x14ac:dyDescent="0.2">
      <c r="A45" s="6"/>
      <c r="B45" s="6"/>
      <c r="C45" s="9"/>
      <c r="D45" s="9"/>
      <c r="E45" s="9"/>
      <c r="F45" s="9"/>
      <c r="G45" s="9"/>
      <c r="H45" s="9"/>
    </row>
    <row r="46" spans="1:9" x14ac:dyDescent="0.2">
      <c r="A46" s="6"/>
      <c r="B46" s="6"/>
      <c r="C46" s="36"/>
      <c r="D46" s="9"/>
      <c r="E46" s="9"/>
      <c r="F46" s="9"/>
      <c r="G46" s="9"/>
      <c r="H46" s="9"/>
    </row>
    <row r="47" spans="1:9" x14ac:dyDescent="0.2">
      <c r="A47" s="6"/>
      <c r="B47" s="6"/>
      <c r="C47" s="36"/>
      <c r="D47" s="9"/>
      <c r="E47" s="75"/>
      <c r="F47" s="75"/>
      <c r="G47" s="75"/>
      <c r="H47" s="75"/>
    </row>
    <row r="48" spans="1:9" x14ac:dyDescent="0.2">
      <c r="A48" s="6"/>
      <c r="B48" s="6"/>
      <c r="C48" s="9"/>
      <c r="D48" s="9"/>
      <c r="E48" s="76"/>
      <c r="F48" s="76"/>
      <c r="G48" s="76"/>
      <c r="H48" s="76"/>
    </row>
    <row r="49" spans="1:8" x14ac:dyDescent="0.2">
      <c r="A49" s="6"/>
      <c r="B49" s="6"/>
      <c r="C49" s="9"/>
      <c r="D49" s="9"/>
      <c r="E49" s="68"/>
      <c r="F49" s="68"/>
      <c r="G49" s="68"/>
      <c r="H49" s="68"/>
    </row>
    <row r="50" spans="1:8" x14ac:dyDescent="0.2">
      <c r="A50" s="6"/>
      <c r="B50" s="6"/>
      <c r="C50" s="9"/>
      <c r="D50" s="9"/>
      <c r="E50" s="68"/>
      <c r="F50" s="68"/>
      <c r="G50" s="68"/>
      <c r="H50" s="68"/>
    </row>
    <row r="51" spans="1:8" x14ac:dyDescent="0.2">
      <c r="A51" s="6"/>
      <c r="B51" s="6"/>
      <c r="C51" s="9"/>
      <c r="D51" s="9"/>
      <c r="E51" s="68"/>
      <c r="F51" s="68"/>
      <c r="G51" s="68"/>
      <c r="H51" s="68"/>
    </row>
    <row r="52" spans="1:8" x14ac:dyDescent="0.2">
      <c r="A52" s="6"/>
      <c r="B52" s="6"/>
      <c r="C52" s="9"/>
      <c r="D52" s="9"/>
      <c r="E52" s="68"/>
      <c r="F52" s="68"/>
      <c r="G52" s="68"/>
      <c r="H52" s="68"/>
    </row>
    <row r="53" spans="1:8" x14ac:dyDescent="0.2">
      <c r="A53" s="6"/>
      <c r="B53" s="6"/>
      <c r="C53" s="9"/>
      <c r="D53" s="9"/>
      <c r="E53" s="68"/>
      <c r="F53" s="68"/>
      <c r="G53" s="68"/>
      <c r="H53" s="68"/>
    </row>
    <row r="54" spans="1:8" x14ac:dyDescent="0.2">
      <c r="A54" s="6"/>
      <c r="B54" s="6"/>
      <c r="C54" s="9"/>
      <c r="D54" s="9"/>
      <c r="E54" s="68"/>
      <c r="F54" s="68"/>
      <c r="G54" s="68"/>
      <c r="H54" s="68"/>
    </row>
    <row r="55" spans="1:8" x14ac:dyDescent="0.2">
      <c r="A55" s="6"/>
      <c r="B55" s="6"/>
      <c r="C55" s="9"/>
      <c r="D55" s="9"/>
      <c r="E55" s="68"/>
      <c r="F55" s="68"/>
      <c r="G55" s="68"/>
      <c r="H55" s="68"/>
    </row>
    <row r="56" spans="1:8" x14ac:dyDescent="0.2">
      <c r="A56" s="6"/>
      <c r="B56" s="6"/>
      <c r="C56" s="9"/>
      <c r="D56" s="9"/>
      <c r="E56" s="68"/>
      <c r="F56" s="68"/>
      <c r="G56" s="68"/>
      <c r="H56" s="68"/>
    </row>
    <row r="57" spans="1:8" x14ac:dyDescent="0.2">
      <c r="A57" s="6"/>
      <c r="B57" s="6"/>
      <c r="C57" s="9"/>
      <c r="D57" s="9"/>
      <c r="E57" s="68"/>
      <c r="F57" s="68"/>
      <c r="G57" s="68"/>
      <c r="H57" s="68"/>
    </row>
    <row r="58" spans="1:8" x14ac:dyDescent="0.2">
      <c r="A58" s="6"/>
      <c r="B58" s="6"/>
      <c r="C58" s="9"/>
      <c r="D58" s="9"/>
      <c r="E58" s="68"/>
      <c r="F58" s="68"/>
      <c r="G58" s="68"/>
      <c r="H58" s="68"/>
    </row>
    <row r="59" spans="1:8" x14ac:dyDescent="0.2">
      <c r="A59" s="6"/>
      <c r="B59" s="6"/>
      <c r="C59" s="9"/>
      <c r="D59" s="9"/>
      <c r="E59" s="68"/>
      <c r="F59" s="68"/>
      <c r="G59" s="68"/>
      <c r="H59" s="68"/>
    </row>
    <row r="60" spans="1:8" x14ac:dyDescent="0.2">
      <c r="A60" s="6"/>
      <c r="B60" s="6"/>
      <c r="C60" s="9"/>
      <c r="D60" s="9"/>
      <c r="E60" s="9"/>
      <c r="F60" s="9"/>
      <c r="G60" s="9"/>
      <c r="H60" s="9"/>
    </row>
    <row r="61" spans="1:8" ht="15.75" x14ac:dyDescent="0.2">
      <c r="A61" s="77" t="s">
        <v>71</v>
      </c>
      <c r="B61" s="77"/>
      <c r="C61" s="77"/>
      <c r="D61" s="77"/>
      <c r="E61" s="77"/>
      <c r="F61" s="77"/>
      <c r="G61" s="77"/>
      <c r="H61" s="77"/>
    </row>
    <row r="62" spans="1:8" ht="15" x14ac:dyDescent="0.2">
      <c r="A62" s="78"/>
      <c r="B62" s="78"/>
      <c r="C62" s="78"/>
      <c r="D62" s="78"/>
      <c r="E62" s="78"/>
      <c r="F62" s="78"/>
      <c r="G62" s="78"/>
      <c r="H62" s="78"/>
    </row>
    <row r="63" spans="1:8" ht="15" x14ac:dyDescent="0.2">
      <c r="A63" s="5" t="s">
        <v>4</v>
      </c>
      <c r="B63" s="5"/>
      <c r="C63" s="4"/>
      <c r="D63" s="78"/>
      <c r="E63" s="78"/>
      <c r="F63" s="78"/>
      <c r="G63" s="78"/>
      <c r="H63" s="78"/>
    </row>
    <row r="64" spans="1:8" ht="15" x14ac:dyDescent="0.2">
      <c r="A64" s="41" t="s">
        <v>67</v>
      </c>
      <c r="B64" s="41"/>
      <c r="C64" s="4"/>
      <c r="D64" s="37" t="s">
        <v>36</v>
      </c>
      <c r="E64" s="4"/>
      <c r="F64" s="2"/>
      <c r="G64" s="2"/>
      <c r="H64" s="2"/>
    </row>
    <row r="65" spans="1:8" x14ac:dyDescent="0.2">
      <c r="A65" s="79"/>
      <c r="B65" s="79"/>
      <c r="C65" s="80"/>
      <c r="D65" s="80"/>
      <c r="E65" s="80"/>
      <c r="F65" s="37"/>
      <c r="G65" s="37"/>
    </row>
    <row r="66" spans="1:8" x14ac:dyDescent="0.2">
      <c r="A66" s="81" t="s">
        <v>3</v>
      </c>
      <c r="B66" s="81" t="s">
        <v>44</v>
      </c>
      <c r="C66" s="81" t="s">
        <v>2</v>
      </c>
      <c r="D66" s="81" t="s">
        <v>0</v>
      </c>
      <c r="E66" s="81" t="s">
        <v>1</v>
      </c>
      <c r="F66" s="83" t="s">
        <v>33</v>
      </c>
      <c r="G66" s="83" t="s">
        <v>33</v>
      </c>
      <c r="H66" s="83" t="s">
        <v>14</v>
      </c>
    </row>
    <row r="67" spans="1:8" x14ac:dyDescent="0.2">
      <c r="A67" s="81"/>
      <c r="B67" s="81"/>
      <c r="C67" s="81"/>
      <c r="D67" s="81"/>
      <c r="E67" s="81"/>
      <c r="F67" s="84"/>
      <c r="G67" s="84"/>
      <c r="H67" s="84"/>
    </row>
    <row r="68" spans="1:8" x14ac:dyDescent="0.2">
      <c r="A68" s="81"/>
      <c r="B68" s="81"/>
      <c r="C68" s="81"/>
      <c r="D68" s="81"/>
      <c r="E68" s="82"/>
      <c r="F68" s="50" t="s">
        <v>34</v>
      </c>
      <c r="G68" s="85" t="s">
        <v>34</v>
      </c>
      <c r="H68" s="85"/>
    </row>
    <row r="69" spans="1:8" x14ac:dyDescent="0.2">
      <c r="A69" s="81"/>
      <c r="B69" s="81"/>
      <c r="C69" s="81"/>
      <c r="D69" s="81"/>
      <c r="E69" s="82"/>
      <c r="F69" s="44" t="s">
        <v>38</v>
      </c>
      <c r="G69" s="86"/>
      <c r="H69" s="86"/>
    </row>
    <row r="70" spans="1:8" x14ac:dyDescent="0.2">
      <c r="A70" s="17" t="s">
        <v>25</v>
      </c>
      <c r="B70" s="17"/>
      <c r="C70" s="20" t="s">
        <v>73</v>
      </c>
      <c r="D70" s="14"/>
      <c r="E70" s="16"/>
      <c r="F70" s="22"/>
      <c r="G70" s="22"/>
      <c r="H70" s="21"/>
    </row>
    <row r="71" spans="1:8" ht="36" x14ac:dyDescent="0.2">
      <c r="A71" s="12" t="s">
        <v>5</v>
      </c>
      <c r="B71" s="12" t="s">
        <v>46</v>
      </c>
      <c r="C71" s="13" t="s">
        <v>48</v>
      </c>
      <c r="D71" s="14" t="s">
        <v>8</v>
      </c>
      <c r="E71" s="16">
        <f>5*4</f>
        <v>20</v>
      </c>
      <c r="F71" s="22">
        <v>9.9</v>
      </c>
      <c r="G71" s="22"/>
      <c r="H71" s="45">
        <f t="shared" ref="H71:H72" si="5">G71*E71</f>
        <v>0</v>
      </c>
    </row>
    <row r="72" spans="1:8" ht="24" x14ac:dyDescent="0.2">
      <c r="A72" s="12" t="s">
        <v>74</v>
      </c>
      <c r="B72" s="12" t="s">
        <v>45</v>
      </c>
      <c r="C72" s="13" t="s">
        <v>43</v>
      </c>
      <c r="D72" s="14" t="s">
        <v>0</v>
      </c>
      <c r="E72" s="16">
        <v>1</v>
      </c>
      <c r="F72" s="22">
        <v>12</v>
      </c>
      <c r="G72" s="22"/>
      <c r="H72" s="45">
        <f t="shared" si="5"/>
        <v>0</v>
      </c>
    </row>
    <row r="73" spans="1:8" ht="13.5" thickBot="1" x14ac:dyDescent="0.25">
      <c r="A73" s="12"/>
      <c r="B73" s="12"/>
      <c r="C73" s="31" t="s">
        <v>22</v>
      </c>
      <c r="D73" s="14"/>
      <c r="E73" s="16"/>
      <c r="F73" s="22"/>
      <c r="G73" s="22">
        <f t="shared" ref="G73" si="6">F73*1.2</f>
        <v>0</v>
      </c>
      <c r="H73" s="35">
        <f>SUM(H71:H72)</f>
        <v>0</v>
      </c>
    </row>
    <row r="74" spans="1:8" ht="13.5" thickBot="1" x14ac:dyDescent="0.25">
      <c r="A74" s="6"/>
      <c r="B74" s="6"/>
      <c r="C74" s="32" t="s">
        <v>24</v>
      </c>
      <c r="D74" s="33"/>
      <c r="E74" s="34"/>
      <c r="F74" s="38"/>
      <c r="G74" s="38"/>
      <c r="H74" s="48">
        <f>+H73</f>
        <v>0</v>
      </c>
    </row>
    <row r="75" spans="1:8" x14ac:dyDescent="0.2">
      <c r="A75" s="6"/>
      <c r="B75" s="6"/>
      <c r="C75" s="32" t="s">
        <v>27</v>
      </c>
      <c r="D75" s="70">
        <v>0.03</v>
      </c>
      <c r="E75" s="71"/>
      <c r="F75" s="71"/>
      <c r="G75" s="72"/>
      <c r="H75" s="47">
        <f>H74*(D75)</f>
        <v>0</v>
      </c>
    </row>
    <row r="76" spans="1:8" ht="13.5" thickBot="1" x14ac:dyDescent="0.25">
      <c r="A76" s="6"/>
      <c r="B76" s="6"/>
      <c r="C76" s="32" t="s">
        <v>23</v>
      </c>
      <c r="D76" s="70">
        <v>0.20630000000000001</v>
      </c>
      <c r="E76" s="71"/>
      <c r="F76" s="71"/>
      <c r="G76" s="72"/>
      <c r="H76" s="49">
        <f>(H74+H75)*(D76)</f>
        <v>0</v>
      </c>
    </row>
    <row r="77" spans="1:8" ht="13.5" thickBot="1" x14ac:dyDescent="0.25">
      <c r="A77" s="6"/>
      <c r="B77" s="6"/>
      <c r="C77" s="32" t="s">
        <v>35</v>
      </c>
      <c r="D77" s="33"/>
      <c r="E77" s="73"/>
      <c r="F77" s="73"/>
      <c r="G77" s="74"/>
      <c r="H77" s="51">
        <f>H74+H76+H75</f>
        <v>0</v>
      </c>
    </row>
    <row r="78" spans="1:8" x14ac:dyDescent="0.2">
      <c r="A78" s="6"/>
      <c r="B78" s="6"/>
      <c r="C78" s="46"/>
      <c r="D78" s="7"/>
      <c r="E78" s="7"/>
      <c r="F78" s="39"/>
      <c r="G78" s="39"/>
      <c r="H78" s="8"/>
    </row>
    <row r="79" spans="1:8" x14ac:dyDescent="0.2">
      <c r="A79" s="6"/>
      <c r="B79" s="6"/>
      <c r="C79" s="10" t="s">
        <v>66</v>
      </c>
      <c r="D79" s="9"/>
      <c r="E79" s="9"/>
      <c r="F79" s="9"/>
      <c r="G79" s="9"/>
      <c r="H79" s="9"/>
    </row>
    <row r="80" spans="1:8" x14ac:dyDescent="0.2">
      <c r="A80" s="6"/>
      <c r="B80" s="6"/>
      <c r="C80" s="10" t="s">
        <v>13</v>
      </c>
      <c r="D80" s="9"/>
      <c r="E80" s="9"/>
      <c r="F80" s="9"/>
      <c r="G80" s="9"/>
      <c r="H80" s="9"/>
    </row>
    <row r="81" spans="1:8" x14ac:dyDescent="0.2">
      <c r="A81" s="6"/>
      <c r="B81" s="6"/>
      <c r="C81" s="10"/>
      <c r="D81" s="9"/>
      <c r="E81" s="9"/>
      <c r="F81" s="9"/>
      <c r="G81" s="9"/>
      <c r="H81" s="9"/>
    </row>
    <row r="82" spans="1:8" x14ac:dyDescent="0.2">
      <c r="A82" s="6"/>
      <c r="B82" s="6"/>
      <c r="C82" s="10"/>
      <c r="D82" s="9"/>
      <c r="E82" s="9"/>
      <c r="F82" s="9"/>
      <c r="G82" s="9"/>
      <c r="H82" s="9"/>
    </row>
    <row r="83" spans="1:8" x14ac:dyDescent="0.2">
      <c r="A83" s="6"/>
      <c r="B83" s="6"/>
      <c r="C83" s="10"/>
      <c r="D83" s="9"/>
      <c r="E83" s="9"/>
      <c r="F83" s="9"/>
      <c r="G83" s="9"/>
      <c r="H83" s="9"/>
    </row>
    <row r="84" spans="1:8" x14ac:dyDescent="0.2">
      <c r="A84" s="6"/>
      <c r="B84" s="6"/>
      <c r="C84" s="9"/>
      <c r="D84" s="9"/>
      <c r="E84" s="9"/>
      <c r="F84" s="9"/>
      <c r="G84" s="9"/>
      <c r="H84" s="9"/>
    </row>
    <row r="85" spans="1:8" x14ac:dyDescent="0.2">
      <c r="A85" s="6"/>
      <c r="B85" s="6"/>
      <c r="C85" s="36"/>
      <c r="D85" s="9"/>
      <c r="E85" s="9"/>
      <c r="F85" s="9"/>
      <c r="G85" s="9"/>
      <c r="H85" s="9"/>
    </row>
    <row r="86" spans="1:8" x14ac:dyDescent="0.2">
      <c r="A86" s="6"/>
      <c r="B86" s="6"/>
      <c r="C86" s="36"/>
      <c r="D86" s="9"/>
      <c r="E86" s="75"/>
      <c r="F86" s="75"/>
      <c r="G86" s="75"/>
      <c r="H86" s="75"/>
    </row>
    <row r="87" spans="1:8" x14ac:dyDescent="0.2">
      <c r="A87" s="6"/>
      <c r="B87" s="6"/>
      <c r="C87" s="9"/>
      <c r="D87" s="9"/>
      <c r="E87" s="76"/>
      <c r="F87" s="76"/>
      <c r="G87" s="76"/>
      <c r="H87" s="76"/>
    </row>
  </sheetData>
  <mergeCells count="34">
    <mergeCell ref="E47:H47"/>
    <mergeCell ref="E48:H48"/>
    <mergeCell ref="D36:G36"/>
    <mergeCell ref="D37:G37"/>
    <mergeCell ref="E38:G38"/>
    <mergeCell ref="A1:H1"/>
    <mergeCell ref="A2:H2"/>
    <mergeCell ref="A5:E5"/>
    <mergeCell ref="A6:A9"/>
    <mergeCell ref="C6:C9"/>
    <mergeCell ref="D6:D9"/>
    <mergeCell ref="E6:E9"/>
    <mergeCell ref="H6:H9"/>
    <mergeCell ref="F6:F7"/>
    <mergeCell ref="D3:H3"/>
    <mergeCell ref="B6:B9"/>
    <mergeCell ref="G6:G9"/>
    <mergeCell ref="A61:H61"/>
    <mergeCell ref="A62:H62"/>
    <mergeCell ref="D63:H63"/>
    <mergeCell ref="A65:E65"/>
    <mergeCell ref="A66:A69"/>
    <mergeCell ref="B66:B69"/>
    <mergeCell ref="C66:C69"/>
    <mergeCell ref="D66:D69"/>
    <mergeCell ref="E66:E69"/>
    <mergeCell ref="F66:F67"/>
    <mergeCell ref="G66:G69"/>
    <mergeCell ref="H66:H69"/>
    <mergeCell ref="D75:G75"/>
    <mergeCell ref="D76:G76"/>
    <mergeCell ref="E77:G77"/>
    <mergeCell ref="E86:H86"/>
    <mergeCell ref="E87:H87"/>
  </mergeCells>
  <phoneticPr fontId="0" type="noConversion"/>
  <pageMargins left="0.47" right="0.23" top="0.76" bottom="0.64" header="0.41" footer="0.45"/>
  <pageSetup paperSize="9" scale="87" fitToHeight="0" orientation="portrait" r:id="rId1"/>
  <headerFooter alignWithMargins="0">
    <oddFooter>&amp;R&amp;6&amp;P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53"/>
  <sheetViews>
    <sheetView tabSelected="1" zoomScale="90" zoomScaleNormal="90" workbookViewId="0">
      <selection activeCell="G55" sqref="G55"/>
    </sheetView>
  </sheetViews>
  <sheetFormatPr defaultRowHeight="12.75" x14ac:dyDescent="0.2"/>
  <cols>
    <col min="1" max="1" width="7.28515625" customWidth="1"/>
    <col min="2" max="2" width="36.85546875" customWidth="1"/>
    <col min="3" max="3" width="13" customWidth="1"/>
    <col min="4" max="4" width="7.5703125" customWidth="1"/>
    <col min="5" max="5" width="13.28515625" customWidth="1"/>
    <col min="6" max="6" width="6.28515625" customWidth="1"/>
    <col min="7" max="7" width="13.85546875" customWidth="1"/>
    <col min="8" max="8" width="8.140625" customWidth="1"/>
    <col min="9" max="9" width="14.28515625" customWidth="1"/>
  </cols>
  <sheetData>
    <row r="4" spans="1:9" ht="12.75" customHeight="1" x14ac:dyDescent="0.2">
      <c r="A4" s="77" t="s">
        <v>20</v>
      </c>
      <c r="B4" s="77"/>
      <c r="C4" s="77"/>
      <c r="D4" s="77"/>
      <c r="E4" s="77"/>
      <c r="F4" s="77"/>
      <c r="G4" s="77"/>
      <c r="H4" s="77"/>
      <c r="I4" s="77"/>
    </row>
    <row r="5" spans="1:9" ht="15" customHeight="1" x14ac:dyDescent="0.2">
      <c r="A5" s="78"/>
      <c r="B5" s="78"/>
      <c r="C5" s="2"/>
      <c r="D5" s="1"/>
      <c r="E5" s="1"/>
      <c r="F5" s="1"/>
      <c r="G5" s="1"/>
      <c r="H5" s="1"/>
      <c r="I5" s="1"/>
    </row>
    <row r="6" spans="1:9" ht="15" customHeight="1" x14ac:dyDescent="0.2">
      <c r="A6" s="5" t="s">
        <v>4</v>
      </c>
      <c r="B6" s="11"/>
      <c r="C6" s="2"/>
      <c r="D6" s="1"/>
      <c r="E6" s="1"/>
      <c r="F6" s="1"/>
      <c r="G6" s="1"/>
      <c r="H6" s="1"/>
      <c r="I6" s="1"/>
    </row>
    <row r="7" spans="1:9" ht="15" customHeight="1" x14ac:dyDescent="0.2">
      <c r="A7" s="5" t="str">
        <f>ORÇAMENTO!A4</f>
        <v>Comunidade de SÃO PAULO - LINHA HOFFMAN</v>
      </c>
      <c r="B7" s="4"/>
      <c r="C7" s="5" t="str">
        <f>ORÇAMENTO!D4</f>
        <v>Município:  SÃO JOSÉ DO OURO/ RS</v>
      </c>
      <c r="D7" s="43"/>
      <c r="E7" s="1"/>
      <c r="F7" s="1"/>
      <c r="G7" s="1"/>
      <c r="H7" s="1"/>
      <c r="I7" s="1"/>
    </row>
    <row r="8" spans="1:9" ht="15" customHeight="1" x14ac:dyDescent="0.2">
      <c r="A8" s="79"/>
      <c r="B8" s="80"/>
      <c r="C8" s="1"/>
      <c r="D8" s="1"/>
      <c r="E8" s="1"/>
      <c r="F8" s="1"/>
      <c r="G8" s="1"/>
      <c r="H8" s="1"/>
      <c r="I8" s="1"/>
    </row>
    <row r="9" spans="1:9" ht="15" customHeight="1" x14ac:dyDescent="0.2">
      <c r="A9" s="83" t="s">
        <v>3</v>
      </c>
      <c r="B9" s="83" t="s">
        <v>2</v>
      </c>
      <c r="C9" s="90" t="s">
        <v>39</v>
      </c>
      <c r="D9" s="87" t="s">
        <v>17</v>
      </c>
      <c r="E9" s="88"/>
      <c r="F9" s="88"/>
      <c r="G9" s="88"/>
      <c r="H9" s="88"/>
      <c r="I9" s="88"/>
    </row>
    <row r="10" spans="1:9" ht="15" customHeight="1" x14ac:dyDescent="0.2">
      <c r="A10" s="84"/>
      <c r="B10" s="84"/>
      <c r="C10" s="91"/>
      <c r="D10" s="87">
        <v>1</v>
      </c>
      <c r="E10" s="88"/>
      <c r="F10" s="87">
        <v>2</v>
      </c>
      <c r="G10" s="88"/>
      <c r="H10" s="87">
        <v>3</v>
      </c>
      <c r="I10" s="88"/>
    </row>
    <row r="11" spans="1:9" ht="15" customHeight="1" x14ac:dyDescent="0.2">
      <c r="A11" s="89"/>
      <c r="B11" s="89"/>
      <c r="C11" s="92"/>
      <c r="D11" s="53" t="s">
        <v>18</v>
      </c>
      <c r="E11" s="54" t="s">
        <v>19</v>
      </c>
      <c r="F11" s="53" t="s">
        <v>18</v>
      </c>
      <c r="G11" s="54" t="s">
        <v>19</v>
      </c>
      <c r="H11" s="53" t="s">
        <v>18</v>
      </c>
      <c r="I11" s="54" t="s">
        <v>19</v>
      </c>
    </row>
    <row r="12" spans="1:9" ht="15" customHeight="1" x14ac:dyDescent="0.2">
      <c r="A12" s="17" t="s">
        <v>25</v>
      </c>
      <c r="B12" s="18" t="str">
        <f>ORÇAMENTO!C10</f>
        <v xml:space="preserve">ENTRADA DE ENERGIA </v>
      </c>
      <c r="C12" s="55">
        <f>ORÇAMENTO!H12</f>
        <v>0</v>
      </c>
      <c r="D12" s="56">
        <v>100</v>
      </c>
      <c r="E12" s="57">
        <f t="shared" ref="E12:E17" si="0">D12/100*C12</f>
        <v>0</v>
      </c>
      <c r="F12" s="56">
        <v>0</v>
      </c>
      <c r="G12" s="57">
        <f t="shared" ref="G12:G17" si="1">F12/100*C12</f>
        <v>0</v>
      </c>
      <c r="H12" s="56"/>
      <c r="I12" s="57">
        <f t="shared" ref="I12:I17" si="2">H12/100*C12</f>
        <v>0</v>
      </c>
    </row>
    <row r="13" spans="1:9" ht="15" customHeight="1" x14ac:dyDescent="0.2">
      <c r="A13" s="17" t="s">
        <v>7</v>
      </c>
      <c r="B13" s="18" t="str">
        <f>ORÇAMENTO!C13</f>
        <v>INSTALAÇÃO POÇO TUBULAR PROFUNDO</v>
      </c>
      <c r="C13" s="55">
        <f>ORÇAMENTO!H25</f>
        <v>0</v>
      </c>
      <c r="D13" s="56">
        <v>50</v>
      </c>
      <c r="E13" s="57">
        <f t="shared" si="0"/>
        <v>0</v>
      </c>
      <c r="F13" s="56">
        <v>50</v>
      </c>
      <c r="G13" s="57">
        <f t="shared" si="1"/>
        <v>0</v>
      </c>
      <c r="H13" s="56"/>
      <c r="I13" s="57">
        <f t="shared" si="2"/>
        <v>0</v>
      </c>
    </row>
    <row r="14" spans="1:9" ht="15" customHeight="1" x14ac:dyDescent="0.2">
      <c r="A14" s="17" t="s">
        <v>26</v>
      </c>
      <c r="B14" s="18" t="str">
        <f>ORÇAMENTO!C26</f>
        <v>ADUTORA</v>
      </c>
      <c r="C14" s="55">
        <f>ORÇAMENTO!H28</f>
        <v>0</v>
      </c>
      <c r="D14" s="56">
        <v>50</v>
      </c>
      <c r="E14" s="57">
        <f t="shared" si="0"/>
        <v>0</v>
      </c>
      <c r="F14" s="56">
        <v>50</v>
      </c>
      <c r="G14" s="57">
        <f t="shared" si="1"/>
        <v>0</v>
      </c>
      <c r="H14" s="56"/>
      <c r="I14" s="57">
        <f t="shared" si="2"/>
        <v>0</v>
      </c>
    </row>
    <row r="15" spans="1:9" ht="15" customHeight="1" x14ac:dyDescent="0.2">
      <c r="A15" s="17" t="s">
        <v>10</v>
      </c>
      <c r="B15" s="18" t="str">
        <f>ORÇAMENTO!C29</f>
        <v>MÃO-DE-OBRA</v>
      </c>
      <c r="C15" s="55">
        <f>ORÇAMENTO!H31</f>
        <v>0</v>
      </c>
      <c r="D15" s="56">
        <v>50</v>
      </c>
      <c r="E15" s="57">
        <f t="shared" si="0"/>
        <v>0</v>
      </c>
      <c r="F15" s="56">
        <v>50</v>
      </c>
      <c r="G15" s="57">
        <f t="shared" si="1"/>
        <v>0</v>
      </c>
      <c r="H15" s="56"/>
      <c r="I15" s="57">
        <f t="shared" si="2"/>
        <v>0</v>
      </c>
    </row>
    <row r="16" spans="1:9" ht="15" customHeight="1" x14ac:dyDescent="0.2">
      <c r="A16" s="17" t="s">
        <v>11</v>
      </c>
      <c r="B16" s="18" t="str">
        <f>ORÇAMENTO!C32</f>
        <v>RESERVAÇÃO</v>
      </c>
      <c r="C16" s="55">
        <f>ORÇAMENTO!H34</f>
        <v>0</v>
      </c>
      <c r="D16" s="56">
        <v>0</v>
      </c>
      <c r="E16" s="57">
        <f t="shared" si="0"/>
        <v>0</v>
      </c>
      <c r="F16" s="56">
        <v>100</v>
      </c>
      <c r="G16" s="57">
        <f t="shared" si="1"/>
        <v>0</v>
      </c>
      <c r="H16" s="56"/>
      <c r="I16" s="57">
        <f t="shared" si="2"/>
        <v>0</v>
      </c>
    </row>
    <row r="17" spans="1:10" ht="15" customHeight="1" x14ac:dyDescent="0.2">
      <c r="A17" s="17"/>
      <c r="B17" s="58" t="str">
        <f>ORÇAMENTO!C36</f>
        <v>Administração local da obra</v>
      </c>
      <c r="C17" s="55">
        <f>ORÇAMENTO!H36</f>
        <v>0</v>
      </c>
      <c r="D17" s="56">
        <v>50</v>
      </c>
      <c r="E17" s="57">
        <f t="shared" si="0"/>
        <v>0</v>
      </c>
      <c r="F17" s="56">
        <v>50</v>
      </c>
      <c r="G17" s="57">
        <f t="shared" si="1"/>
        <v>0</v>
      </c>
      <c r="H17" s="56"/>
      <c r="I17" s="57">
        <f t="shared" si="2"/>
        <v>0</v>
      </c>
      <c r="J17" s="30"/>
    </row>
    <row r="18" spans="1:10" ht="15" customHeight="1" x14ac:dyDescent="0.2">
      <c r="A18" s="12"/>
      <c r="B18" s="58" t="str">
        <f>ORÇAMENTO!C37</f>
        <v>BDI (%)</v>
      </c>
      <c r="C18" s="55">
        <f>ORÇAMENTO!H37</f>
        <v>0</v>
      </c>
      <c r="D18" s="56">
        <v>50</v>
      </c>
      <c r="E18" s="57">
        <f>D18/100*C18</f>
        <v>0</v>
      </c>
      <c r="F18" s="56">
        <v>50</v>
      </c>
      <c r="G18" s="57">
        <f>F18/100*C18</f>
        <v>0</v>
      </c>
      <c r="H18" s="56"/>
      <c r="I18" s="57">
        <f>H18/100*C18</f>
        <v>0</v>
      </c>
      <c r="J18" s="30"/>
    </row>
    <row r="19" spans="1:10" ht="15" customHeight="1" x14ac:dyDescent="0.2">
      <c r="A19" s="52"/>
      <c r="B19" s="59"/>
      <c r="C19" s="8">
        <f>SUM(C12:C18)</f>
        <v>0</v>
      </c>
      <c r="D19" s="60" t="e">
        <f>E19/C19*100</f>
        <v>#DIV/0!</v>
      </c>
      <c r="E19" s="54">
        <f>SUM(E12:E18)</f>
        <v>0</v>
      </c>
      <c r="F19" s="60" t="e">
        <f>G19/C19*100</f>
        <v>#DIV/0!</v>
      </c>
      <c r="G19" s="54">
        <f>SUM(G12:G18)</f>
        <v>0</v>
      </c>
      <c r="H19" s="60"/>
      <c r="I19" s="54"/>
    </row>
    <row r="20" spans="1:10" ht="15" customHeight="1" x14ac:dyDescent="0.2">
      <c r="A20" s="9"/>
      <c r="B20" s="9"/>
      <c r="C20" s="9" t="s">
        <v>21</v>
      </c>
      <c r="D20" s="67" t="e">
        <f>D19</f>
        <v>#DIV/0!</v>
      </c>
      <c r="E20" s="62">
        <f>E19</f>
        <v>0</v>
      </c>
      <c r="F20" s="61" t="e">
        <f>D19+F19</f>
        <v>#DIV/0!</v>
      </c>
      <c r="G20" s="63">
        <f>E19+G19</f>
        <v>0</v>
      </c>
      <c r="H20" s="64"/>
      <c r="I20" s="64"/>
    </row>
    <row r="21" spans="1:10" ht="15" customHeight="1" x14ac:dyDescent="0.2">
      <c r="A21" s="9"/>
      <c r="B21" s="9"/>
      <c r="C21" s="9"/>
      <c r="D21" s="67"/>
      <c r="E21" s="62"/>
      <c r="F21" s="61"/>
      <c r="G21" s="63"/>
      <c r="H21" s="64"/>
      <c r="I21" s="64"/>
    </row>
    <row r="22" spans="1:10" ht="15" customHeight="1" x14ac:dyDescent="0.2">
      <c r="A22" s="9"/>
      <c r="B22" s="9"/>
      <c r="C22" s="9"/>
      <c r="D22" s="67"/>
      <c r="E22" s="62"/>
      <c r="F22" s="61"/>
      <c r="G22" s="63"/>
      <c r="H22" s="64"/>
      <c r="I22" s="64"/>
    </row>
    <row r="23" spans="1:10" ht="12.75" customHeight="1" x14ac:dyDescent="0.2">
      <c r="C23" s="23"/>
      <c r="D23" s="24"/>
      <c r="E23" s="25"/>
      <c r="F23" s="24"/>
      <c r="G23" s="26"/>
      <c r="H23" s="27"/>
      <c r="I23" s="27"/>
    </row>
    <row r="25" spans="1:10" x14ac:dyDescent="0.2">
      <c r="C25" s="36"/>
      <c r="D25" s="9"/>
      <c r="E25" s="9"/>
      <c r="F25" s="9"/>
      <c r="G25" s="9"/>
      <c r="H25" s="9"/>
    </row>
    <row r="26" spans="1:10" x14ac:dyDescent="0.2">
      <c r="C26" s="36"/>
      <c r="D26" s="9"/>
      <c r="E26" s="75"/>
      <c r="F26" s="75"/>
      <c r="G26" s="75"/>
      <c r="H26" s="75"/>
    </row>
    <row r="27" spans="1:10" x14ac:dyDescent="0.2">
      <c r="C27" s="9"/>
      <c r="D27" s="9"/>
      <c r="E27" s="76"/>
      <c r="F27" s="76"/>
      <c r="G27" s="76"/>
      <c r="H27" s="76"/>
      <c r="I27" s="69"/>
    </row>
    <row r="28" spans="1:10" x14ac:dyDescent="0.2">
      <c r="I28" s="69"/>
    </row>
    <row r="33" spans="1:9" ht="15.75" x14ac:dyDescent="0.2">
      <c r="A33" s="77" t="s">
        <v>20</v>
      </c>
      <c r="B33" s="77"/>
      <c r="C33" s="77"/>
      <c r="D33" s="77"/>
      <c r="E33" s="77"/>
      <c r="F33" s="77"/>
      <c r="G33" s="77"/>
      <c r="H33" s="77"/>
      <c r="I33" s="77"/>
    </row>
    <row r="34" spans="1:9" ht="15" x14ac:dyDescent="0.2">
      <c r="A34" s="78"/>
      <c r="B34" s="78"/>
      <c r="C34" s="2"/>
      <c r="D34" s="1"/>
      <c r="E34" s="1"/>
      <c r="F34" s="1"/>
      <c r="G34" s="1"/>
      <c r="H34" s="1"/>
      <c r="I34" s="1"/>
    </row>
    <row r="35" spans="1:9" ht="15" x14ac:dyDescent="0.2">
      <c r="A35" s="5" t="s">
        <v>4</v>
      </c>
      <c r="B35" s="11"/>
      <c r="C35" s="2"/>
      <c r="D35" s="1"/>
      <c r="E35" s="1"/>
      <c r="F35" s="1"/>
      <c r="G35" s="1"/>
      <c r="H35" s="1"/>
      <c r="I35" s="1"/>
    </row>
    <row r="36" spans="1:9" x14ac:dyDescent="0.2">
      <c r="A36" s="5" t="str">
        <f>ORÇAMENTO!A64</f>
        <v>Comunidade de SÃO PAULO - LINHA HOFFMAN</v>
      </c>
      <c r="B36" s="4"/>
      <c r="C36" s="5" t="str">
        <f>ORÇAMENTO!D64</f>
        <v>Município:  SÃO JOSÉ DO OURO/ RS</v>
      </c>
      <c r="D36" s="43"/>
      <c r="E36" s="1"/>
      <c r="F36" s="1"/>
      <c r="G36" s="1"/>
      <c r="H36" s="1"/>
      <c r="I36" s="1"/>
    </row>
    <row r="37" spans="1:9" x14ac:dyDescent="0.2">
      <c r="A37" s="79"/>
      <c r="B37" s="80"/>
      <c r="C37" s="1"/>
      <c r="D37" s="1"/>
      <c r="E37" s="1"/>
      <c r="F37" s="1"/>
      <c r="G37" s="1"/>
      <c r="H37" s="1"/>
      <c r="I37" s="1"/>
    </row>
    <row r="38" spans="1:9" x14ac:dyDescent="0.2">
      <c r="A38" s="83" t="s">
        <v>3</v>
      </c>
      <c r="B38" s="83" t="s">
        <v>2</v>
      </c>
      <c r="C38" s="90" t="s">
        <v>39</v>
      </c>
      <c r="D38" s="87" t="s">
        <v>17</v>
      </c>
      <c r="E38" s="88"/>
      <c r="F38" s="88"/>
      <c r="G38" s="88"/>
      <c r="H38" s="88"/>
      <c r="I38" s="88"/>
    </row>
    <row r="39" spans="1:9" x14ac:dyDescent="0.2">
      <c r="A39" s="84"/>
      <c r="B39" s="84"/>
      <c r="C39" s="91"/>
      <c r="D39" s="87">
        <v>1</v>
      </c>
      <c r="E39" s="88"/>
      <c r="F39" s="87">
        <v>2</v>
      </c>
      <c r="G39" s="88"/>
      <c r="H39" s="87">
        <v>3</v>
      </c>
      <c r="I39" s="88"/>
    </row>
    <row r="40" spans="1:9" x14ac:dyDescent="0.2">
      <c r="A40" s="89"/>
      <c r="B40" s="89"/>
      <c r="C40" s="92"/>
      <c r="D40" s="53" t="s">
        <v>18</v>
      </c>
      <c r="E40" s="54" t="s">
        <v>19</v>
      </c>
      <c r="F40" s="53" t="s">
        <v>18</v>
      </c>
      <c r="G40" s="54" t="s">
        <v>19</v>
      </c>
      <c r="H40" s="53" t="s">
        <v>18</v>
      </c>
      <c r="I40" s="54" t="s">
        <v>19</v>
      </c>
    </row>
    <row r="41" spans="1:9" x14ac:dyDescent="0.2">
      <c r="A41" s="17" t="s">
        <v>25</v>
      </c>
      <c r="B41" s="18" t="str">
        <f>ORÇAMENTO!C70</f>
        <v>SUPORTE CAIXA D'ÁGUA</v>
      </c>
      <c r="C41" s="55">
        <f>ORÇAMENTO!H74</f>
        <v>0</v>
      </c>
      <c r="D41" s="56">
        <v>100</v>
      </c>
      <c r="E41" s="57">
        <f t="shared" ref="E41:E43" si="3">D41/100*C41</f>
        <v>0</v>
      </c>
      <c r="F41" s="56"/>
      <c r="G41" s="57"/>
      <c r="H41" s="56"/>
      <c r="I41" s="57"/>
    </row>
    <row r="42" spans="1:9" x14ac:dyDescent="0.2">
      <c r="A42" s="17"/>
      <c r="B42" s="58" t="str">
        <f>ORÇAMENTO!C75</f>
        <v>Administração local da obra</v>
      </c>
      <c r="C42" s="55">
        <f>ORÇAMENTO!H75</f>
        <v>0</v>
      </c>
      <c r="D42" s="56">
        <v>100</v>
      </c>
      <c r="E42" s="57">
        <f t="shared" si="3"/>
        <v>0</v>
      </c>
      <c r="F42" s="56"/>
      <c r="G42" s="57"/>
      <c r="H42" s="56"/>
      <c r="I42" s="57"/>
    </row>
    <row r="43" spans="1:9" x14ac:dyDescent="0.2">
      <c r="A43" s="17"/>
      <c r="B43" s="58" t="str">
        <f>ORÇAMENTO!C76</f>
        <v>BDI (%)</v>
      </c>
      <c r="C43" s="55">
        <f>ORÇAMENTO!H76</f>
        <v>0</v>
      </c>
      <c r="D43" s="56">
        <v>100</v>
      </c>
      <c r="E43" s="57">
        <f t="shared" si="3"/>
        <v>0</v>
      </c>
      <c r="F43" s="56"/>
      <c r="G43" s="57"/>
      <c r="H43" s="56"/>
      <c r="I43" s="57"/>
    </row>
    <row r="44" spans="1:9" x14ac:dyDescent="0.2">
      <c r="A44" s="12"/>
      <c r="B44" s="58"/>
      <c r="C44" s="55"/>
      <c r="D44" s="56"/>
      <c r="E44" s="57"/>
      <c r="F44" s="56"/>
      <c r="G44" s="57"/>
      <c r="H44" s="56"/>
      <c r="I44" s="57"/>
    </row>
    <row r="45" spans="1:9" x14ac:dyDescent="0.2">
      <c r="A45" s="52"/>
      <c r="B45" s="59"/>
      <c r="C45" s="8">
        <f>SUM(C41:C44)</f>
        <v>0</v>
      </c>
      <c r="D45" s="60" t="e">
        <f>E45/C45*100</f>
        <v>#DIV/0!</v>
      </c>
      <c r="E45" s="54">
        <f>SUM(E41:E44)</f>
        <v>0</v>
      </c>
      <c r="F45" s="60"/>
      <c r="G45" s="54"/>
      <c r="H45" s="60"/>
      <c r="I45" s="54"/>
    </row>
    <row r="46" spans="1:9" x14ac:dyDescent="0.2">
      <c r="A46" s="9"/>
      <c r="B46" s="9"/>
      <c r="C46" s="9" t="s">
        <v>21</v>
      </c>
      <c r="D46" s="67" t="e">
        <f>D45</f>
        <v>#DIV/0!</v>
      </c>
      <c r="E46" s="62">
        <f>E45</f>
        <v>0</v>
      </c>
      <c r="F46" s="61"/>
      <c r="G46" s="63"/>
      <c r="H46" s="64"/>
      <c r="I46" s="64"/>
    </row>
    <row r="47" spans="1:9" x14ac:dyDescent="0.2">
      <c r="A47" s="9"/>
      <c r="B47" s="9"/>
      <c r="C47" s="9"/>
      <c r="D47" s="67"/>
      <c r="E47" s="62"/>
      <c r="F47" s="61"/>
      <c r="G47" s="63"/>
      <c r="H47" s="64"/>
      <c r="I47" s="64"/>
    </row>
    <row r="48" spans="1:9" x14ac:dyDescent="0.2">
      <c r="A48" s="9"/>
      <c r="B48" s="9"/>
      <c r="C48" s="9"/>
      <c r="D48" s="67"/>
      <c r="E48" s="62"/>
      <c r="F48" s="61"/>
      <c r="G48" s="63"/>
      <c r="H48" s="64"/>
      <c r="I48" s="64"/>
    </row>
    <row r="49" spans="3:9" x14ac:dyDescent="0.2">
      <c r="C49" s="23"/>
      <c r="D49" s="24"/>
      <c r="E49" s="25"/>
      <c r="F49" s="24"/>
      <c r="G49" s="26"/>
      <c r="H49" s="27"/>
      <c r="I49" s="27"/>
    </row>
    <row r="51" spans="3:9" x14ac:dyDescent="0.2">
      <c r="C51" s="36"/>
      <c r="D51" s="9"/>
      <c r="E51" s="9"/>
      <c r="F51" s="9"/>
      <c r="G51" s="9"/>
      <c r="H51" s="9"/>
    </row>
    <row r="52" spans="3:9" x14ac:dyDescent="0.2">
      <c r="C52" s="36"/>
      <c r="D52" s="9"/>
      <c r="E52" s="75"/>
      <c r="F52" s="75"/>
      <c r="G52" s="75"/>
      <c r="H52" s="75"/>
    </row>
    <row r="53" spans="3:9" x14ac:dyDescent="0.2">
      <c r="C53" s="9"/>
      <c r="D53" s="9"/>
      <c r="E53" s="76"/>
      <c r="F53" s="76"/>
      <c r="G53" s="76"/>
      <c r="H53" s="76"/>
      <c r="I53" s="69"/>
    </row>
  </sheetData>
  <mergeCells count="24">
    <mergeCell ref="E53:H53"/>
    <mergeCell ref="D38:I38"/>
    <mergeCell ref="D39:E39"/>
    <mergeCell ref="F39:G39"/>
    <mergeCell ref="H39:I39"/>
    <mergeCell ref="E52:H52"/>
    <mergeCell ref="A34:B34"/>
    <mergeCell ref="A37:B37"/>
    <mergeCell ref="A38:A40"/>
    <mergeCell ref="B38:B40"/>
    <mergeCell ref="C38:C40"/>
    <mergeCell ref="E26:H26"/>
    <mergeCell ref="E27:H27"/>
    <mergeCell ref="A33:I33"/>
    <mergeCell ref="A4:I4"/>
    <mergeCell ref="A5:B5"/>
    <mergeCell ref="A8:B8"/>
    <mergeCell ref="D9:I9"/>
    <mergeCell ref="D10:E10"/>
    <mergeCell ref="F10:G10"/>
    <mergeCell ref="H10:I10"/>
    <mergeCell ref="B9:B11"/>
    <mergeCell ref="A9:A11"/>
    <mergeCell ref="C9:C11"/>
  </mergeCells>
  <pageMargins left="0.57999999999999996" right="0.43" top="0.984251969" bottom="0.984251969" header="0.49212598499999999" footer="0.49212598499999999"/>
  <pageSetup paperSize="9" scale="6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GRONOGRAMA GLOBAL</vt:lpstr>
      <vt:lpstr>ORÇAMENTO!Area_de_impressao</vt:lpstr>
      <vt:lpstr>ORÇAMENTO!Titulos_de_impressao</vt:lpstr>
    </vt:vector>
  </TitlesOfParts>
  <Company>MSFNRS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SFCT</dc:creator>
  <cp:lastModifiedBy>Usuario</cp:lastModifiedBy>
  <cp:lastPrinted>2024-03-05T11:50:51Z</cp:lastPrinted>
  <dcterms:created xsi:type="dcterms:W3CDTF">2001-06-11T13:14:40Z</dcterms:created>
  <dcterms:modified xsi:type="dcterms:W3CDTF">2024-03-13T18:15:25Z</dcterms:modified>
</cp:coreProperties>
</file>